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mc:AlternateContent xmlns:mc="http://schemas.openxmlformats.org/markup-compatibility/2006">
    <mc:Choice Requires="x15">
      <x15ac:absPath xmlns:x15ac="http://schemas.microsoft.com/office/spreadsheetml/2010/11/ac" url="Z:\Data FDI\Nam 2022\"/>
    </mc:Choice>
  </mc:AlternateContent>
  <xr:revisionPtr revIDLastSave="0" documentId="13_ncr:1_{F0F2E397-8156-4805-B2E4-EE35CE0A40E9}" xr6:coauthVersionLast="47" xr6:coauthVersionMax="47" xr10:uidLastSave="{00000000-0000-0000-0000-000000000000}"/>
  <bookViews>
    <workbookView xWindow="0" yWindow="0" windowWidth="20490" windowHeight="10920" activeTab="2" xr2:uid="{00000000-000D-0000-FFFF-FFFF00000000}"/>
  </bookViews>
  <sheets>
    <sheet name="thang 11" sheetId="1" r:id="rId1"/>
    <sheet name="Thang 11 2022" sheetId="2" r:id="rId2"/>
    <sheet name="Luy ke T11 2022" sheetId="3" r:id="rId3"/>
  </sheets>
  <externalReferences>
    <externalReference r:id="rId4"/>
    <externalReference r:id="rId5"/>
  </externalReferences>
  <definedNames>
    <definedName name="_xlnm._FilterDatabase" localSheetId="1" hidden="1">'Thang 11 2022'!$A$8:$I$203</definedName>
    <definedName name="_xlnm.Print_Area" localSheetId="2">'Luy ke T11 2022'!$A$1:$D$249</definedName>
    <definedName name="_xlnm.Print_Area" localSheetId="0">'thang 11'!$A$1:$F$25</definedName>
    <definedName name="_xlnm.Print_Area" localSheetId="1">'Thang 11 2022'!$A$1:$I$203</definedName>
    <definedName name="_xlnm.Print_Titles" localSheetId="2">'Luy ke T11 2022'!$184:$184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09" i="2" l="1"/>
  <c r="I103" i="2"/>
  <c r="I119" i="2"/>
  <c r="I96" i="2"/>
  <c r="I24" i="2"/>
  <c r="I27" i="2"/>
  <c r="I188" i="2"/>
  <c r="I195" i="2"/>
  <c r="I114" i="2"/>
  <c r="I140" i="2"/>
  <c r="I135" i="2" l="1"/>
  <c r="I137" i="2"/>
  <c r="I133" i="2"/>
  <c r="I139" i="2"/>
  <c r="I131" i="2"/>
  <c r="I138" i="2"/>
  <c r="I123" i="2"/>
  <c r="I136" i="2"/>
  <c r="I112" i="2"/>
  <c r="D28" i="3"/>
  <c r="A31" i="2" l="1"/>
  <c r="I97" i="2" l="1"/>
  <c r="I124" i="2"/>
  <c r="I134" i="2"/>
  <c r="I126" i="2"/>
  <c r="I118" i="2"/>
  <c r="I200" i="2" l="1"/>
  <c r="I191" i="2"/>
  <c r="I130" i="2"/>
  <c r="I75" i="2"/>
  <c r="I104" i="2"/>
  <c r="F38" i="3" l="1"/>
  <c r="A182" i="3"/>
  <c r="C179" i="3" l="1"/>
  <c r="D179" i="3"/>
  <c r="I113" i="2" l="1"/>
  <c r="I106" i="2"/>
  <c r="I92" i="2"/>
  <c r="I192" i="2"/>
  <c r="I202" i="2" l="1"/>
  <c r="I189" i="2"/>
  <c r="I172" i="2" l="1"/>
  <c r="I196" i="2"/>
  <c r="I128" i="2"/>
  <c r="I129" i="2"/>
  <c r="I95" i="2"/>
  <c r="I101" i="2"/>
  <c r="I110" i="2" l="1"/>
  <c r="I184" i="2" l="1"/>
  <c r="I199" i="2"/>
  <c r="I99" i="2"/>
  <c r="I108" i="2"/>
  <c r="I125" i="2"/>
  <c r="I116" i="2"/>
  <c r="I83" i="2"/>
  <c r="I182" i="2" l="1"/>
  <c r="I60" i="2"/>
  <c r="I107" i="2"/>
  <c r="F63" i="3"/>
  <c r="G63" i="3" s="1"/>
  <c r="I121" i="2" l="1"/>
  <c r="I72" i="2"/>
  <c r="I79" i="2"/>
  <c r="I100" i="2"/>
  <c r="I91" i="2"/>
  <c r="I127" i="2"/>
  <c r="I61" i="2"/>
  <c r="I132" i="2"/>
  <c r="I59" i="2"/>
  <c r="I87" i="2"/>
  <c r="I177" i="2" l="1"/>
  <c r="I194" i="2"/>
  <c r="I197" i="2"/>
  <c r="I175" i="2"/>
  <c r="I183" i="2"/>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8" i="3"/>
  <c r="E38" i="3"/>
  <c r="G141" i="2" l="1"/>
  <c r="I81" i="2"/>
  <c r="I73" i="2"/>
  <c r="I86" i="2"/>
  <c r="I77" i="2"/>
  <c r="I102" i="2"/>
  <c r="I98" i="2"/>
  <c r="I85" i="2"/>
  <c r="I84" i="2"/>
  <c r="I122" i="2"/>
  <c r="I57" i="2"/>
  <c r="I105" i="2"/>
  <c r="I117" i="2"/>
  <c r="H141" i="2"/>
  <c r="I26" i="2" l="1"/>
  <c r="I23" i="2"/>
  <c r="C141" i="2" l="1"/>
  <c r="I193" i="2" l="1"/>
  <c r="I198" i="2"/>
  <c r="I166" i="2"/>
  <c r="I176" i="2"/>
  <c r="I25" i="2"/>
  <c r="I115" i="2"/>
  <c r="I82" i="2"/>
  <c r="I76" i="2"/>
  <c r="I70" i="2"/>
  <c r="I89" i="2"/>
  <c r="I78" i="2"/>
  <c r="I62" i="2"/>
  <c r="I178" i="2"/>
  <c r="I171" i="2"/>
  <c r="I179" i="2"/>
  <c r="I186" i="2"/>
  <c r="I181" i="2"/>
  <c r="I162" i="2"/>
  <c r="I90" i="2"/>
  <c r="I74" i="2"/>
  <c r="I120" i="2"/>
  <c r="I66" i="2"/>
  <c r="I64" i="2"/>
  <c r="I19" i="2"/>
  <c r="I93" i="2" l="1"/>
  <c r="I111" i="2"/>
  <c r="K126" i="3" l="1"/>
  <c r="J123" i="3" s="1"/>
  <c r="I123" i="3"/>
  <c r="I125" i="3" l="1"/>
  <c r="D249" i="3" l="1"/>
  <c r="H203" i="2" l="1"/>
  <c r="G203" i="2"/>
  <c r="I56" i="2" l="1"/>
  <c r="I94" i="2" l="1"/>
  <c r="I48" i="2" l="1"/>
  <c r="I71" i="2"/>
  <c r="I69" i="2" l="1"/>
  <c r="I65" i="2"/>
  <c r="I174" i="2" l="1"/>
  <c r="I170" i="2"/>
  <c r="I187" i="2"/>
  <c r="I80" i="2"/>
  <c r="I50" i="2"/>
  <c r="I22" i="2"/>
  <c r="I35" i="2" l="1"/>
  <c r="I68" i="2"/>
  <c r="I43" i="2"/>
  <c r="I39" i="2"/>
  <c r="I51" i="2"/>
  <c r="I40" i="2"/>
  <c r="I41" i="2"/>
  <c r="I42" i="2"/>
  <c r="I88" i="2"/>
  <c r="I38" i="2"/>
  <c r="I45" i="2"/>
  <c r="I55" i="2"/>
  <c r="I54" i="2"/>
  <c r="I52" i="2"/>
  <c r="I47" i="2"/>
  <c r="I63" i="2"/>
  <c r="I37" i="2"/>
  <c r="I49" i="2"/>
  <c r="I36" i="2"/>
  <c r="I67" i="2"/>
  <c r="I58" i="2"/>
  <c r="I44" i="2"/>
  <c r="I53" i="2"/>
  <c r="I46" i="2"/>
  <c r="I185" i="2"/>
  <c r="I190" i="2"/>
  <c r="I167" i="2"/>
  <c r="I164" i="2"/>
  <c r="I160" i="2"/>
  <c r="I180" i="2"/>
  <c r="I155" i="2"/>
  <c r="I163" i="2"/>
  <c r="I168" i="2"/>
  <c r="I169" i="2"/>
  <c r="I149" i="2"/>
  <c r="I173" i="2"/>
  <c r="I151" i="2"/>
  <c r="I201" i="2"/>
  <c r="I156" i="2"/>
  <c r="I165" i="2"/>
  <c r="I153" i="2"/>
  <c r="I150" i="2"/>
  <c r="I157" i="2"/>
  <c r="I154" i="2"/>
  <c r="I161" i="2"/>
  <c r="I152" i="2"/>
  <c r="I159" i="2"/>
  <c r="I158" i="2"/>
  <c r="J149" i="2" l="1"/>
  <c r="G28" i="2" l="1"/>
  <c r="E28" i="2"/>
  <c r="F28" i="2"/>
  <c r="H28" i="2"/>
  <c r="E13" i="1" s="1"/>
  <c r="C28" i="2"/>
  <c r="D28" i="2"/>
  <c r="E141" i="2"/>
  <c r="F141" i="2"/>
  <c r="I10" i="2"/>
  <c r="I20" i="2"/>
  <c r="I18" i="2"/>
  <c r="I21" i="2"/>
  <c r="I12" i="2"/>
  <c r="I16" i="2"/>
  <c r="I11" i="2"/>
  <c r="I14" i="2"/>
  <c r="I17" i="2"/>
  <c r="I9" i="2"/>
  <c r="I15" i="2"/>
  <c r="I13" i="2"/>
  <c r="I34" i="2"/>
  <c r="D141" i="2"/>
  <c r="E17" i="1" l="1"/>
  <c r="I141" i="2"/>
  <c r="I28" i="2"/>
  <c r="C249" i="3"/>
  <c r="A35" i="3"/>
  <c r="C28" i="3"/>
  <c r="A146" i="2"/>
  <c r="F21" i="1"/>
  <c r="F20" i="1"/>
  <c r="F19" i="1"/>
  <c r="F9" i="1"/>
  <c r="E15" i="1" l="1"/>
  <c r="C203" i="2"/>
  <c r="E12" i="1"/>
  <c r="E16" i="1"/>
  <c r="E11" i="1"/>
  <c r="E203" i="2"/>
  <c r="D203" i="2"/>
  <c r="F203" i="2"/>
  <c r="E10" i="1" l="1"/>
  <c r="F16" i="1"/>
  <c r="F15" i="1"/>
  <c r="F12" i="1"/>
  <c r="F11" i="1"/>
  <c r="I203" i="2"/>
  <c r="F10" i="1" l="1"/>
  <c r="F17" i="1"/>
  <c r="F13" i="1"/>
</calcChain>
</file>

<file path=xl/sharedStrings.xml><?xml version="1.0" encoding="utf-8"?>
<sst xmlns="http://schemas.openxmlformats.org/spreadsheetml/2006/main" count="517" uniqueCount="306">
  <si>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</si>
  <si>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</si>
  <si>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</si>
  <si>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</si>
  <si>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</si>
  <si>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</si>
  <si>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</si>
  <si>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</si>
  <si>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</si>
  <si>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</si>
  <si>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</si>
  <si>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</si>
  <si>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</si>
  <si>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</si>
  <si>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</si>
  <si>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</si>
  <si>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</si>
  <si>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</si>
  <si>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</si>
  <si>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</si>
  <si>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</si>
  <si>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</si>
  <si>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</si>
  <si>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</si>
  <si>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</si>
  <si>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</si>
  <si>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</si>
  <si>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</si>
  <si>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</si>
  <si>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</si>
  <si>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</si>
  <si>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</si>
  <si>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</si>
  <si>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</si>
  <si>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</si>
  <si>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</si>
  <si>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</si>
  <si>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</si>
  <si>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</si>
  <si>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</si>
  <si>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</si>
  <si>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</si>
  <si>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</si>
  <si>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</si>
  <si>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</si>
  <si>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</si>
  <si>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</si>
  <si>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</si>
  <si>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</si>
  <si>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</si>
  <si>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</si>
  <si>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</si>
  <si>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</si>
  <si>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</si>
  <si>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</si>
  <si>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</si>
  <si>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</si>
  <si>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</si>
  <si>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</si>
  <si>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</si>
  <si>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</si>
  <si>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</si>
  <si>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</si>
  <si>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</si>
  <si>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</si>
  <si>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</si>
  <si>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</si>
  <si>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</si>
  <si>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</si>
  <si>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</si>
  <si>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</si>
  <si>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</si>
  <si>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</si>
  <si>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</si>
  <si>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</si>
  <si>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</si>
  <si>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</si>
  <si>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</si>
  <si>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</si>
  <si>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</si>
  <si>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</si>
  <si>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</si>
  <si>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</si>
  <si>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</si>
  <si>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</si>
  <si>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</si>
  <si>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</si>
  <si>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</si>
  <si>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</si>
  <si>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</si>
  <si>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</si>
  <si>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</si>
  <si>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</si>
  <si>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</si>
  <si>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</si>
  <si>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</si>
  <si>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</si>
  <si>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</si>
  <si>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</si>
  <si>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</si>
  <si>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</si>
  <si>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</si>
  <si>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</si>
  <si>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</si>
  <si>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</si>
  <si>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</si>
  <si>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</si>
  <si>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</si>
  <si>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</si>
  <si>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</si>
  <si>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</si>
  <si>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</si>
  <si>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</si>
  <si>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</si>
  <si>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</si>
  <si>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</si>
  <si>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</si>
  <si>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</si>
  <si>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</si>
  <si>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</si>
  <si>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</si>
  <si>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</si>
  <si>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</si>
  <si>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</si>
  <si>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</si>
  <si>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</si>
  <si>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</si>
  <si>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</si>
  <si>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</si>
  <si>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</si>
  <si>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</si>
  <si>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</si>
  <si>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</si>
  <si>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</si>
  <si>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</si>
  <si>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</si>
  <si>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</si>
  <si>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</si>
  <si>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</si>
  <si>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</si>
  <si>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</si>
  <si>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</si>
  <si>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</si>
  <si>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</si>
  <si>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</si>
  <si>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</si>
  <si>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</si>
  <si>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</si>
  <si>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</si>
  <si>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</si>
  <si>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</si>
  <si>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</si>
  <si>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</si>
  <si>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</si>
  <si>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</si>
  <si>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</si>
  <si>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</si>
  <si>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</si>
  <si>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</si>
  <si>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</si>
  <si>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</si>
  <si>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</si>
  <si>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</si>
  <si>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</si>
  <si>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</si>
  <si>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</si>
  <si>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</si>
  <si>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</si>
  <si>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</si>
  <si>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</si>
  <si>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</si>
  <si>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</si>
  <si>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</si>
  <si>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</si>
  <si>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</si>
  <si>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</si>
  <si>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</si>
  <si>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</si>
  <si>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</si>
  <si>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</si>
  <si>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</si>
  <si>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</si>
  <si>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</si>
  <si>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</si>
  <si>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</si>
  <si>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</si>
  <si>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</si>
  <si>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</si>
  <si>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</si>
  <si>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</si>
  <si>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</si>
  <si>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</si>
  <si>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</si>
  <si>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</si>
  <si>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</si>
  <si>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</si>
  <si>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</si>
  <si>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</si>
  <si>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</si>
  <si>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</si>
  <si>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</si>
  <si>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</si>
  <si>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</si>
  <si>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</si>
  <si>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</si>
  <si>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</si>
  <si>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</si>
  <si>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</si>
  <si>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</si>
  <si>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</si>
  <si>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</si>
  <si>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</si>
  <si>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</si>
  <si>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</si>
  <si>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</si>
  <si>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</si>
  <si>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</si>
  <si>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</si>
  <si>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</si>
  <si>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</si>
  <si>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</si>
  <si>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</si>
  <si>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</si>
  <si>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</si>
  <si>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</si>
  <si>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</si>
  <si>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</si>
  <si>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</si>
  <si>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</si>
  <si>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</si>
  <si>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</si>
  <si>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</si>
  <si>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</si>
  <si>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</si>
  <si>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</si>
  <si>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</si>
  <si>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</si>
  <si>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</si>
  <si>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</si>
  <si>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</si>
  <si>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</si>
  <si>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</si>
  <si>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</si>
  <si>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</si>
  <si>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</si>
  <si>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</si>
  <si>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</si>
  <si>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</si>
  <si>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</si>
  <si>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</si>
  <si>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</si>
  <si>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</si>
  <si>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</si>
  <si>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</si>
  <si>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</si>
  <si>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</si>
  <si>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</si>
  <si>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</si>
  <si>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</si>
  <si>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Liechtenstein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</si>
  <si>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</si>
  <si>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</si>
  <si>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</si>
  <si>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</si>
  <si>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</si>
  <si>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</si>
  <si>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</si>
  <si>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</si>
  <si>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</si>
  <si>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</si>
  <si>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</si>
  <si>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</si>
  <si>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</si>
  <si>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</si>
  <si>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</si>
  <si>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</si>
  <si>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</si>
  <si>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</si>
  <si>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</si>
  <si>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</si>
  <si>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</si>
  <si>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</si>
  <si>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Algeria</t>
  </si>
  <si>
    <t>Guernsey</t>
  </si>
  <si>
    <t>Vanuatu</t>
  </si>
  <si>
    <t>Burkina Faso</t>
  </si>
  <si>
    <t>1 Dự án giải thể vào 9/3/2022</t>
  </si>
  <si>
    <t>Côte d'Ivoire</t>
  </si>
  <si>
    <t xml:space="preserve"> </t>
  </si>
  <si>
    <t>Kyrgyzstan</t>
  </si>
  <si>
    <t>Qatar</t>
  </si>
  <si>
    <t>Tunisia</t>
  </si>
  <si>
    <t>Grenada</t>
  </si>
  <si>
    <t>Republic of Moldova</t>
  </si>
  <si>
    <t>11 tháng năm 2021</t>
  </si>
  <si>
    <t>11 tháng năm 2022</t>
  </si>
  <si>
    <t>Luỹ kế đến 20/11/2022:</t>
  </si>
  <si>
    <t>*Số liệu tính từ 1/1 đến ngày 20 tháng báo cáo</t>
  </si>
  <si>
    <t>THU HÚT ĐẦU TƯ NƯỚC NGOÀI 11 THÁNG NĂM 2022 THEO NGÀNH</t>
  </si>
  <si>
    <t>Tính từ 01/01/2022 đến 20/11/2022</t>
  </si>
  <si>
    <t>THU HÚT ĐẦU TƯ NƯỚC NGOÀI 11 THÁNG NĂM 2022 THEO ĐỐI TÁC</t>
  </si>
  <si>
    <t>THU HÚT ĐẦU TƯ NƯỚC NGOÀI 11 THÁNG NĂM 2022 THEO ĐỊA PHƯƠNG</t>
  </si>
  <si>
    <t>BÁO CÁO NHANH ĐẦU TƯ NƯỚC NGOÀI 11 THÁNG NĂM 2022</t>
  </si>
  <si>
    <t>Hà Nội, ngày 23 tháng 11 năm 2022</t>
  </si>
  <si>
    <t>(Lũy kế các dự án còn hiệu lực đến ngày 20/11/2022)</t>
  </si>
  <si>
    <t xml:space="preserve">141 quốc gia, vùng lãnh thổ có đầu tư tại Việt Nam với 36.109 dự án, tổng vốn đăng ký 437,52 tỷ USD. Hàn Quốc dẫn đầu, tiếp theo là Nhật Bản, Singapore,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</si>
</sst>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1" formatCode="0.000"/>
    <numFmt numFmtId="172" formatCode="\$#,##0\ ;\(\$#,##0\)"/>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_-* #,##0.00_-;\-* #,##0.00_-;_-* &quot;-&quot;??_-;_-@_-"/>
    <numFmt numFmtId="178" formatCode="_-&quot;£&quot;* #,##0_-;\-&quot;£&quot;* #,##0_-;_-&quot;£&quot;* &quot;-&quot;_-;_-@_-"/>
    <numFmt numFmtId="179" formatCode="_-* #,##0_-;\-* #,##0_-;_-* &quot;-&quot;_-;_-@_-"/>
    <numFmt numFmtId="180" formatCode="_-&quot;$&quot;* #,##0_-;\-&quot;$&quot;* #,##0_-;_-&quot;$&quot;* &quot;-&quot;_-;_-@_-"/>
    <numFmt numFmtId="181" formatCode="_-&quot;$&quot;* #,##0.00_-;\-&quot;$&quot;* #,##0.00_-;_-&quot;$&quot;* &quot;-&quot;??_-;_-@_-"/>
    <numFmt numFmtId="182" formatCode="#,##0\ &quot;F&quot;;[Red]\-#,##0\ &quot;F&quot;"/>
    <numFmt numFmtId="183" formatCode="0.00_)"/>
    <numFmt numFmtId="184" formatCode="#.##"/>
    <numFmt numFmtId="185" formatCode="0.00E+00;\许"/>
    <numFmt numFmtId="186" formatCode="0.00E+00;\趰"/>
    <numFmt numFmtId="187" formatCode="0.0E+00;\趰"/>
    <numFmt numFmtId="188" formatCode="0E+00;\趰"/>
    <numFmt numFmtId="189" formatCode="#,##0.0;[Red]\-#,##0.0"/>
  </numFmts>
  <fonts count="73">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999999"/>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9" fontId="16" fillId="0" borderId="0" applyFont="0" applyFill="0" applyBorder="0" applyAlignment="0" applyProtection="0"/>
    <xf numFmtId="0" fontId="17" fillId="0" borderId="0" applyFont="0" applyFill="0" applyBorder="0" applyAlignment="0" applyProtection="0"/>
    <xf numFmtId="184"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9"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8" fontId="18" fillId="0" borderId="0" applyFont="0" applyFill="0" applyBorder="0" applyAlignment="0" applyProtection="0"/>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xf numFmtId="0" fontId="28" fillId="0" borderId="0"/>
    <xf numFmtId="37" fontId="29" fillId="0" borderId="0"/>
    <xf numFmtId="0" fontId="30" fillId="0" borderId="0"/>
    <xf numFmtId="171" fontId="14" fillId="0" borderId="0" applyFill="0" applyBorder="0" applyAlignment="0"/>
    <xf numFmtId="171" fontId="4" fillId="0" borderId="0" applyFill="0" applyBorder="0" applyAlignment="0"/>
    <xf numFmtId="171"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2"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1" applyNumberFormat="0" applyAlignment="0" applyProtection="0">
      <alignment horizontal="left" vertical="center"/>
    </xf>
    <xf numFmtId="0" fontId="8" fillId="0" borderId="22">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8" fontId="14" fillId="0" borderId="23"/>
    <xf numFmtId="178" fontId="4" fillId="0" borderId="23"/>
    <xf numFmtId="178" fontId="4" fillId="0" borderId="23"/>
    <xf numFmtId="0" fontId="15" fillId="0" borderId="0" applyNumberFormat="0" applyFont="0" applyFill="0" applyAlignment="0"/>
    <xf numFmtId="183"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3" fontId="5" fillId="0" borderId="0" applyFont="0" applyFill="0" applyBorder="0" applyAlignment="0" applyProtection="0"/>
    <xf numFmtId="174" fontId="5" fillId="0" borderId="0" applyFont="0" applyFill="0" applyBorder="0" applyAlignment="0" applyProtection="0"/>
    <xf numFmtId="175" fontId="40" fillId="0" borderId="0" applyFont="0" applyFill="0" applyBorder="0" applyAlignment="0" applyProtection="0"/>
    <xf numFmtId="176" fontId="40" fillId="0" borderId="0" applyFont="0" applyFill="0" applyBorder="0" applyAlignment="0" applyProtection="0"/>
    <xf numFmtId="0" fontId="41" fillId="0" borderId="0"/>
    <xf numFmtId="0" fontId="15" fillId="0" borderId="0"/>
    <xf numFmtId="179" fontId="39" fillId="0" borderId="0" applyFont="0" applyFill="0" applyBorder="0" applyAlignment="0" applyProtection="0"/>
    <xf numFmtId="177" fontId="39" fillId="0" borderId="0" applyFont="0" applyFill="0" applyBorder="0" applyAlignment="0" applyProtection="0"/>
    <xf numFmtId="180" fontId="39" fillId="0" borderId="0" applyFont="0" applyFill="0" applyBorder="0" applyAlignment="0" applyProtection="0"/>
    <xf numFmtId="182" fontId="42" fillId="0" borderId="0" applyFont="0" applyFill="0" applyBorder="0" applyAlignment="0" applyProtection="0"/>
    <xf numFmtId="181"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1" applyNumberFormat="0" applyAlignment="0" applyProtection="0"/>
    <xf numFmtId="0" fontId="52" fillId="10" borderId="32" applyNumberFormat="0" applyAlignment="0" applyProtection="0"/>
    <xf numFmtId="0" fontId="53" fillId="10" borderId="31" applyNumberFormat="0" applyAlignment="0" applyProtection="0"/>
    <xf numFmtId="0" fontId="54" fillId="0" borderId="33" applyNumberFormat="0" applyFill="0" applyAlignment="0" applyProtection="0"/>
    <xf numFmtId="0" fontId="55" fillId="11" borderId="3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6"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5" applyNumberFormat="0" applyFont="0" applyAlignment="0" applyProtection="0"/>
  </cellStyleXfs>
  <cellXfs count="164">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NumberFormat="1"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NumberFormat="1" applyFont="1" applyFill="1" applyBorder="1"/>
    <xf numFmtId="167" fontId="9" fillId="4" borderId="5" xfId="5" applyNumberFormat="1" applyFont="1" applyFill="1" applyBorder="1" applyAlignment="1">
      <alignment horizontal="right" vertical="center" wrapText="1"/>
    </xf>
    <xf numFmtId="43" fontId="9" fillId="4" borderId="5" xfId="5" applyNumberFormat="1" applyFont="1" applyFill="1" applyBorder="1" applyAlignment="1">
      <alignment horizontal="right" vertical="center" wrapText="1"/>
    </xf>
    <xf numFmtId="0" fontId="9" fillId="3" borderId="0" xfId="0" applyFont="1" applyFill="1" applyBorder="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167" fontId="10" fillId="3" borderId="0" xfId="1" applyNumberFormat="1" applyFont="1" applyFill="1"/>
    <xf numFmtId="0" fontId="10" fillId="4" borderId="5" xfId="0" applyFont="1" applyFill="1" applyBorder="1" applyAlignment="1">
      <alignment wrapText="1"/>
    </xf>
    <xf numFmtId="0" fontId="34" fillId="0" borderId="5" xfId="0" applyFont="1" applyFill="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NumberFormat="1" applyFont="1"/>
    <xf numFmtId="167" fontId="65" fillId="0" borderId="0" xfId="1" applyNumberFormat="1" applyFont="1" applyAlignment="1">
      <alignment horizontal="right"/>
    </xf>
    <xf numFmtId="43" fontId="65" fillId="0" borderId="0" xfId="1" applyNumberFormat="1" applyFont="1" applyAlignment="1">
      <alignment horizontal="right"/>
    </xf>
    <xf numFmtId="0" fontId="66" fillId="2" borderId="10" xfId="0" applyNumberFormat="1" applyFont="1" applyFill="1" applyBorder="1" applyAlignment="1">
      <alignment horizontal="center" vertical="center" wrapText="1"/>
    </xf>
    <xf numFmtId="0" fontId="66" fillId="2" borderId="11" xfId="0" applyNumberFormat="1" applyFont="1" applyFill="1" applyBorder="1" applyAlignment="1">
      <alignment horizontal="center" vertical="center" wrapText="1"/>
    </xf>
    <xf numFmtId="167" fontId="66" fillId="2" borderId="11" xfId="1" applyNumberFormat="1" applyFont="1" applyFill="1" applyBorder="1" applyAlignment="1">
      <alignment horizontal="center" vertical="center" wrapText="1"/>
    </xf>
    <xf numFmtId="43" fontId="66" fillId="2" borderId="11" xfId="1" applyNumberFormat="1" applyFont="1" applyFill="1" applyBorder="1" applyAlignment="1">
      <alignment horizontal="center" vertical="center" wrapText="1"/>
    </xf>
    <xf numFmtId="43" fontId="66" fillId="2" borderId="12" xfId="1" applyNumberFormat="1" applyFont="1" applyFill="1" applyBorder="1" applyAlignment="1">
      <alignment horizontal="center" vertical="center" wrapText="1"/>
    </xf>
    <xf numFmtId="0" fontId="66" fillId="2" borderId="0" xfId="0" applyFont="1" applyFill="1" applyAlignment="1">
      <alignment horizontal="center" vertical="center" wrapText="1"/>
    </xf>
    <xf numFmtId="0" fontId="64" fillId="0" borderId="13" xfId="0" applyNumberFormat="1" applyFont="1" applyBorder="1" applyAlignment="1">
      <alignment vertical="center" wrapText="1"/>
    </xf>
    <xf numFmtId="0" fontId="64" fillId="0" borderId="14" xfId="0" applyNumberFormat="1" applyFont="1" applyBorder="1" applyAlignment="1">
      <alignment vertical="center" wrapText="1"/>
    </xf>
    <xf numFmtId="167" fontId="64" fillId="0" borderId="14" xfId="1" applyNumberFormat="1" applyFont="1" applyBorder="1" applyAlignment="1">
      <alignment vertical="center"/>
    </xf>
    <xf numFmtId="43" fontId="64" fillId="0" borderId="14" xfId="1" applyNumberFormat="1" applyFont="1" applyBorder="1" applyAlignment="1">
      <alignment vertical="center"/>
    </xf>
    <xf numFmtId="43" fontId="64" fillId="0" borderId="15" xfId="1" applyNumberFormat="1" applyFont="1" applyBorder="1" applyAlignment="1">
      <alignment vertical="center"/>
    </xf>
    <xf numFmtId="0" fontId="64" fillId="0" borderId="0" xfId="0" applyFont="1" applyAlignment="1">
      <alignment vertical="center"/>
    </xf>
    <xf numFmtId="43" fontId="64" fillId="0" borderId="15" xfId="1" applyNumberFormat="1" applyFont="1" applyFill="1" applyBorder="1" applyAlignment="1">
      <alignment vertical="center"/>
    </xf>
    <xf numFmtId="0" fontId="64" fillId="0" borderId="14" xfId="0" applyNumberFormat="1" applyFont="1" applyBorder="1" applyAlignment="1">
      <alignment horizontal="left" vertical="center"/>
    </xf>
    <xf numFmtId="0" fontId="64" fillId="0" borderId="16" xfId="0" applyNumberFormat="1" applyFont="1" applyBorder="1" applyAlignment="1">
      <alignment vertical="center" wrapText="1"/>
    </xf>
    <xf numFmtId="167" fontId="66" fillId="2" borderId="18" xfId="1" applyNumberFormat="1" applyFont="1" applyFill="1" applyBorder="1" applyAlignment="1">
      <alignment vertical="center"/>
    </xf>
    <xf numFmtId="43" fontId="66" fillId="2" borderId="18" xfId="1" applyNumberFormat="1" applyFont="1" applyFill="1" applyBorder="1" applyAlignment="1">
      <alignment vertical="center"/>
    </xf>
    <xf numFmtId="0" fontId="66" fillId="2" borderId="0" xfId="0" applyFont="1" applyFill="1" applyAlignment="1">
      <alignment vertical="center"/>
    </xf>
    <xf numFmtId="0" fontId="66" fillId="0" borderId="0" xfId="0" applyNumberFormat="1" applyFont="1" applyFill="1" applyBorder="1" applyAlignment="1">
      <alignment horizontal="center" vertical="center"/>
    </xf>
    <xf numFmtId="167" fontId="66" fillId="0" borderId="0" xfId="1" applyNumberFormat="1" applyFont="1" applyFill="1" applyBorder="1" applyAlignment="1">
      <alignment vertical="center"/>
    </xf>
    <xf numFmtId="43" fontId="66" fillId="0" borderId="0" xfId="1" applyNumberFormat="1" applyFont="1" applyFill="1" applyBorder="1" applyAlignment="1">
      <alignment vertical="center"/>
    </xf>
    <xf numFmtId="0" fontId="66" fillId="0" borderId="0" xfId="0" applyFont="1" applyFill="1" applyAlignment="1">
      <alignment vertical="center"/>
    </xf>
    <xf numFmtId="0" fontId="64" fillId="0" borderId="0" xfId="0" applyNumberFormat="1" applyFont="1" applyAlignment="1">
      <alignment horizontal="center"/>
    </xf>
    <xf numFmtId="0" fontId="64" fillId="0" borderId="0" xfId="0" applyNumberFormat="1" applyFont="1"/>
    <xf numFmtId="43" fontId="66" fillId="2" borderId="11" xfId="1" applyFont="1" applyFill="1" applyBorder="1" applyAlignment="1">
      <alignment horizontal="center" vertical="center" wrapText="1"/>
    </xf>
    <xf numFmtId="0" fontId="64" fillId="0" borderId="13" xfId="0" applyNumberFormat="1"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Border="1" applyAlignment="1">
      <alignment vertical="center"/>
    </xf>
    <xf numFmtId="0" fontId="64" fillId="0" borderId="0" xfId="0" applyFont="1" applyFill="1" applyAlignment="1">
      <alignmen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43" fontId="64" fillId="0" borderId="16" xfId="1" applyFont="1" applyBorder="1" applyAlignment="1">
      <alignment vertical="center"/>
    </xf>
    <xf numFmtId="43" fontId="67" fillId="0" borderId="14" xfId="1" applyFont="1" applyBorder="1" applyAlignment="1">
      <alignment vertical="center"/>
    </xf>
    <xf numFmtId="167" fontId="66" fillId="4" borderId="18" xfId="1" applyNumberFormat="1" applyFont="1" applyFill="1" applyBorder="1" applyAlignment="1">
      <alignment vertical="center"/>
    </xf>
    <xf numFmtId="43" fontId="66" fillId="4" borderId="18" xfId="1" applyNumberFormat="1" applyFont="1" applyFill="1" applyBorder="1" applyAlignment="1">
      <alignment vertical="center"/>
    </xf>
    <xf numFmtId="43" fontId="66" fillId="4" borderId="19" xfId="1" applyNumberFormat="1" applyFont="1" applyFill="1" applyBorder="1" applyAlignment="1">
      <alignment vertical="center"/>
    </xf>
    <xf numFmtId="0" fontId="64" fillId="0" borderId="0" xfId="0" applyFont="1" applyAlignment="1">
      <alignment horizont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NumberFormat="1" applyFont="1" applyFill="1" applyBorder="1" applyAlignment="1">
      <alignment horizontal="left"/>
    </xf>
    <xf numFmtId="0" fontId="62" fillId="0" borderId="5" xfId="0" applyFont="1" applyFill="1" applyBorder="1"/>
    <xf numFmtId="0" fontId="62" fillId="0" borderId="5" xfId="0" applyFont="1" applyFill="1" applyBorder="1" applyAlignment="1">
      <alignment horizontal="center"/>
    </xf>
    <xf numFmtId="3" fontId="62" fillId="0" borderId="5" xfId="0" applyNumberFormat="1" applyFont="1" applyFill="1" applyBorder="1"/>
    <xf numFmtId="166" fontId="62" fillId="0" borderId="6" xfId="3" applyNumberFormat="1" applyFont="1" applyFill="1" applyBorder="1"/>
    <xf numFmtId="0" fontId="62" fillId="0" borderId="0" xfId="0" applyFont="1" applyFill="1"/>
    <xf numFmtId="0" fontId="62" fillId="0" borderId="4" xfId="0" applyNumberFormat="1" applyFont="1" applyBorder="1" applyAlignment="1">
      <alignment horizontal="left"/>
    </xf>
    <xf numFmtId="0" fontId="62" fillId="0" borderId="5" xfId="0" applyFont="1" applyBorder="1"/>
    <xf numFmtId="0" fontId="62" fillId="0" borderId="5" xfId="0" applyFont="1" applyBorder="1" applyAlignment="1">
      <alignment horizontal="center"/>
    </xf>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xf numFmtId="0" fontId="62" fillId="0" borderId="37" xfId="0" applyNumberFormat="1" applyFont="1" applyBorder="1" applyAlignment="1">
      <alignment horizontal="left"/>
    </xf>
    <xf numFmtId="0" fontId="62" fillId="0" borderId="27" xfId="0" applyFont="1" applyBorder="1"/>
    <xf numFmtId="0" fontId="62" fillId="0" borderId="27" xfId="0" applyFont="1" applyBorder="1" applyAlignment="1">
      <alignment horizontal="center"/>
    </xf>
    <xf numFmtId="3" fontId="62" fillId="0" borderId="27" xfId="0" applyNumberFormat="1" applyFont="1" applyBorder="1"/>
    <xf numFmtId="166" fontId="62" fillId="0" borderId="38" xfId="3" applyNumberFormat="1" applyFont="1" applyBorder="1"/>
    <xf numFmtId="0" fontId="62" fillId="0" borderId="7" xfId="0" applyNumberFormat="1" applyFont="1" applyBorder="1" applyAlignment="1">
      <alignment horizontal="left"/>
    </xf>
    <xf numFmtId="0" fontId="62" fillId="0" borderId="8" xfId="0" applyFont="1" applyFill="1" applyBorder="1"/>
    <xf numFmtId="0" fontId="62" fillId="0" borderId="8" xfId="0" applyFont="1" applyFill="1" applyBorder="1" applyAlignment="1">
      <alignment horizontal="center"/>
    </xf>
    <xf numFmtId="166" fontId="62" fillId="0" borderId="9" xfId="3" applyNumberFormat="1" applyFont="1" applyFill="1" applyBorder="1"/>
    <xf numFmtId="0" fontId="62" fillId="0" borderId="0" xfId="0" applyNumberFormat="1" applyFont="1" applyBorder="1" applyAlignment="1">
      <alignment horizontal="left"/>
    </xf>
    <xf numFmtId="0" fontId="62" fillId="0" borderId="0" xfId="0" applyFont="1" applyFill="1" applyBorder="1"/>
    <xf numFmtId="0" fontId="62" fillId="0" borderId="0" xfId="0" applyFont="1" applyFill="1" applyBorder="1" applyAlignment="1">
      <alignment horizontal="center"/>
    </xf>
    <xf numFmtId="3" fontId="62" fillId="0" borderId="0" xfId="0" applyNumberFormat="1" applyFont="1" applyFill="1" applyBorder="1"/>
    <xf numFmtId="165" fontId="62" fillId="0" borderId="0" xfId="0" applyNumberFormat="1" applyFont="1" applyFill="1" applyBorder="1"/>
    <xf numFmtId="166" fontId="62" fillId="0" borderId="0" xfId="3" applyNumberFormat="1" applyFont="1" applyFill="1" applyBorder="1"/>
    <xf numFmtId="0" fontId="60" fillId="0" borderId="0" xfId="0" applyFont="1" applyFill="1" applyBorder="1" applyAlignment="1">
      <alignment vertical="center"/>
    </xf>
    <xf numFmtId="0" fontId="69" fillId="0" borderId="0" xfId="0" applyFont="1"/>
    <xf numFmtId="167" fontId="70" fillId="0" borderId="0" xfId="4" applyNumberFormat="1" applyFont="1"/>
    <xf numFmtId="166" fontId="62" fillId="0" borderId="0" xfId="3" applyNumberFormat="1" applyFont="1"/>
    <xf numFmtId="0" fontId="62" fillId="0" borderId="0" xfId="0" applyFont="1" applyAlignment="1">
      <alignment horizontal="left"/>
    </xf>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5" fontId="60" fillId="0" borderId="0" xfId="0" applyNumberFormat="1" applyFont="1" applyAlignment="1"/>
    <xf numFmtId="166" fontId="60" fillId="0" borderId="0" xfId="3" applyNumberFormat="1" applyFont="1" applyAlignment="1"/>
    <xf numFmtId="165" fontId="61" fillId="0" borderId="0" xfId="0" applyNumberFormat="1" applyFont="1" applyAlignme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10" fillId="3" borderId="0" xfId="0" applyNumberFormat="1" applyFont="1" applyFill="1"/>
    <xf numFmtId="3" fontId="62" fillId="0" borderId="0" xfId="0" applyNumberFormat="1" applyFont="1"/>
    <xf numFmtId="43" fontId="64" fillId="0" borderId="16" xfId="1" applyFont="1" applyFill="1" applyBorder="1" applyAlignment="1">
      <alignment horizontal="left" vertical="center"/>
    </xf>
    <xf numFmtId="4" fontId="62" fillId="0" borderId="0" xfId="0" applyNumberFormat="1" applyFont="1"/>
    <xf numFmtId="3" fontId="62" fillId="0" borderId="8" xfId="0" applyNumberFormat="1" applyFont="1" applyBorder="1"/>
    <xf numFmtId="0" fontId="0" fillId="0" borderId="16" xfId="0" applyBorder="1"/>
    <xf numFmtId="0" fontId="64" fillId="0" borderId="20" xfId="0" applyNumberFormat="1" applyFont="1" applyBorder="1" applyAlignment="1">
      <alignment vertical="center" wrapText="1"/>
    </xf>
    <xf numFmtId="168" fontId="64" fillId="0" borderId="14" xfId="1" applyNumberFormat="1" applyFont="1" applyBorder="1" applyAlignment="1">
      <alignment vertical="center"/>
    </xf>
    <xf numFmtId="168" fontId="64" fillId="0" borderId="15" xfId="1" applyNumberFormat="1" applyFont="1" applyBorder="1" applyAlignment="1">
      <alignment vertical="center"/>
    </xf>
    <xf numFmtId="0" fontId="68" fillId="0" borderId="0" xfId="0" applyFont="1" applyAlignment="1">
      <alignment horizontal="center" vertical="center" wrapText="1" shrinkToFit="1"/>
    </xf>
    <xf numFmtId="0" fontId="72" fillId="0" borderId="0" xfId="0" applyFont="1" applyAlignment="1">
      <alignment horizontal="left" vertical="center" wrapText="1"/>
    </xf>
    <xf numFmtId="0" fontId="71" fillId="0" borderId="0" xfId="0" applyFont="1" applyAlignment="1">
      <alignment horizontal="center"/>
    </xf>
    <xf numFmtId="0" fontId="61" fillId="0" borderId="0" xfId="0" applyFont="1" applyAlignment="1">
      <alignment horizontal="center"/>
    </xf>
    <xf numFmtId="0" fontId="68" fillId="0" borderId="0" xfId="0" applyFont="1" applyAlignment="1">
      <alignment horizontal="center"/>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9" fillId="0" borderId="0" xfId="0" applyFont="1" applyAlignment="1">
      <alignment horizontal="center"/>
    </xf>
    <xf numFmtId="0" fontId="65" fillId="0" borderId="0" xfId="0" applyFont="1" applyAlignment="1">
      <alignment horizontal="center"/>
    </xf>
    <xf numFmtId="0" fontId="66" fillId="2" borderId="26" xfId="0" applyNumberFormat="1" applyFont="1" applyFill="1" applyBorder="1" applyAlignment="1">
      <alignment horizontal="center" vertical="center"/>
    </xf>
    <xf numFmtId="0" fontId="66" fillId="2" borderId="25" xfId="0" applyNumberFormat="1" applyFont="1" applyFill="1" applyBorder="1" applyAlignment="1">
      <alignment horizontal="center" vertical="center"/>
    </xf>
    <xf numFmtId="0" fontId="9" fillId="0" borderId="0" xfId="0" applyNumberFormat="1" applyFont="1" applyAlignment="1">
      <alignment horizontal="center"/>
    </xf>
    <xf numFmtId="0" fontId="65" fillId="0" borderId="0" xfId="0" applyNumberFormat="1" applyFont="1" applyAlignment="1">
      <alignment horizontal="center"/>
    </xf>
    <xf numFmtId="0" fontId="66" fillId="2" borderId="17" xfId="0" applyNumberFormat="1" applyFont="1" applyFill="1" applyBorder="1" applyAlignment="1">
      <alignment horizontal="center" vertical="center"/>
    </xf>
    <xf numFmtId="0" fontId="66" fillId="2" borderId="18" xfId="0" applyNumberFormat="1"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NumberFormat="1" applyFont="1" applyFill="1" applyAlignment="1">
      <alignment horizontal="center" vertical="center"/>
    </xf>
    <xf numFmtId="0" fontId="12" fillId="3" borderId="0" xfId="0" applyFont="1" applyFill="1" applyAlignment="1">
      <alignment horizontal="center"/>
    </xf>
    <xf numFmtId="1" fontId="10" fillId="4" borderId="5" xfId="0" applyNumberFormat="1" applyFont="1" applyFill="1" applyBorder="1" applyAlignment="1">
      <alignment horizontal="center"/>
    </xf>
    <xf numFmtId="167" fontId="10" fillId="4" borderId="5" xfId="5" applyNumberFormat="1" applyFont="1" applyFill="1" applyBorder="1"/>
    <xf numFmtId="43" fontId="10" fillId="4" borderId="5" xfId="5" applyNumberFormat="1" applyFont="1" applyFill="1" applyBorder="1"/>
    <xf numFmtId="0" fontId="10" fillId="4" borderId="0" xfId="0" applyFont="1" applyFill="1"/>
    <xf numFmtId="0" fontId="64" fillId="4" borderId="13" xfId="0" applyNumberFormat="1" applyFont="1" applyFill="1" applyBorder="1" applyAlignment="1">
      <alignment horizontal="center" vertical="center"/>
    </xf>
    <xf numFmtId="43" fontId="64" fillId="4" borderId="16" xfId="1" applyFont="1" applyFill="1" applyBorder="1" applyAlignment="1">
      <alignment horizontal="left" vertical="center"/>
    </xf>
    <xf numFmtId="167" fontId="64" fillId="4" borderId="14" xfId="1" applyNumberFormat="1" applyFont="1" applyFill="1" applyBorder="1" applyAlignment="1">
      <alignment vertical="center"/>
    </xf>
    <xf numFmtId="43" fontId="64" fillId="4" borderId="14" xfId="1" applyNumberFormat="1" applyFont="1" applyFill="1" applyBorder="1" applyAlignment="1">
      <alignment vertical="center"/>
    </xf>
    <xf numFmtId="43" fontId="64" fillId="4" borderId="15" xfId="1" applyNumberFormat="1" applyFont="1" applyFill="1" applyBorder="1" applyAlignment="1">
      <alignment vertical="center"/>
    </xf>
    <xf numFmtId="0" fontId="64" fillId="4" borderId="0" xfId="0" applyFont="1" applyFill="1" applyAlignment="1">
      <alignment vertical="center"/>
    </xf>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8000000}"/>
    <cellStyle name="Comma 2 2" xfId="38" xr:uid="{00000000-0005-0000-0000-000039000000}"/>
    <cellStyle name="Comma 2 2 2" xfId="39" xr:uid="{00000000-0005-0000-0000-00003A000000}"/>
    <cellStyle name="Comma 2 2 3" xfId="4" xr:uid="{00000000-0005-0000-0000-00003B000000}"/>
    <cellStyle name="Comma 2 2 3 2" xfId="40" xr:uid="{00000000-0005-0000-0000-00003C000000}"/>
    <cellStyle name="Comma 2 2 4" xfId="41" xr:uid="{00000000-0005-0000-0000-00003D000000}"/>
    <cellStyle name="Comma 2 3" xfId="42" xr:uid="{00000000-0005-0000-0000-00003E000000}"/>
    <cellStyle name="Comma 2 4" xfId="43" xr:uid="{00000000-0005-0000-0000-00003F000000}"/>
    <cellStyle name="Comma 2 5" xfId="44" xr:uid="{00000000-0005-0000-0000-000040000000}"/>
    <cellStyle name="Comma 3" xfId="45" xr:uid="{00000000-0005-0000-0000-000041000000}"/>
    <cellStyle name="Comma 3 2" xfId="46" xr:uid="{00000000-0005-0000-0000-000042000000}"/>
    <cellStyle name="Comma 3 3" xfId="47" xr:uid="{00000000-0005-0000-0000-000043000000}"/>
    <cellStyle name="Comma 3 4" xfId="48" xr:uid="{00000000-0005-0000-0000-000044000000}"/>
    <cellStyle name="Comma 4" xfId="5" xr:uid="{00000000-0005-0000-0000-000045000000}"/>
    <cellStyle name="Comma 4 2" xfId="49" xr:uid="{00000000-0005-0000-0000-000046000000}"/>
    <cellStyle name="Comma 5" xfId="36" xr:uid="{00000000-0005-0000-0000-000047000000}"/>
    <cellStyle name="Comma 6" xfId="204" xr:uid="{00000000-0005-0000-0000-000048000000}"/>
    <cellStyle name="Comma0" xfId="50" xr:uid="{00000000-0005-0000-0000-000049000000}"/>
    <cellStyle name="Currency0" xfId="51" xr:uid="{00000000-0005-0000-0000-00004A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wnloads\bcdtnndoitacvaovn%20-%202022-03-21T172446.4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ata%20FDI\Nam%202022\FDI%20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o doi tac"/>
    </sheetNames>
    <sheetDataSet>
      <sheetData sheetId="0">
        <row r="7">
          <cell r="B7" t="str">
            <v>Yemen</v>
          </cell>
          <cell r="C7">
            <v>4</v>
          </cell>
          <cell r="D7">
            <v>8.1382999999999997E-2</v>
          </cell>
        </row>
        <row r="8">
          <cell r="B8" t="str">
            <v>Vương quốc Anh</v>
          </cell>
          <cell r="C8">
            <v>455</v>
          </cell>
          <cell r="D8">
            <v>4039.2475991800002</v>
          </cell>
        </row>
        <row r="9">
          <cell r="B9" t="str">
            <v>Venezuela</v>
          </cell>
          <cell r="C9">
            <v>3</v>
          </cell>
          <cell r="D9">
            <v>0.52214300000000002</v>
          </cell>
        </row>
        <row r="10">
          <cell r="B10" t="str">
            <v>Uruguay</v>
          </cell>
          <cell r="C10">
            <v>2</v>
          </cell>
          <cell r="D10">
            <v>0.14291799999999999</v>
          </cell>
        </row>
        <row r="11">
          <cell r="B11" t="str">
            <v>United States Virgin Islands</v>
          </cell>
          <cell r="C11">
            <v>3</v>
          </cell>
          <cell r="D11">
            <v>35.923756210000001</v>
          </cell>
        </row>
        <row r="12">
          <cell r="B12" t="str">
            <v>Ukraina</v>
          </cell>
          <cell r="C12">
            <v>26</v>
          </cell>
          <cell r="D12">
            <v>30.031144000000001</v>
          </cell>
        </row>
        <row r="13">
          <cell r="B13" t="str">
            <v>Uganda</v>
          </cell>
          <cell r="C13">
            <v>2</v>
          </cell>
          <cell r="D13">
            <v>3.9399999999999998E-2</v>
          </cell>
        </row>
        <row r="14">
          <cell r="B14" t="str">
            <v>Turks &amp; Caicos Islands</v>
          </cell>
          <cell r="C14">
            <v>2</v>
          </cell>
          <cell r="D14">
            <v>3.1</v>
          </cell>
        </row>
        <row r="15">
          <cell r="B15" t="str">
            <v>Turkmenistan</v>
          </cell>
          <cell r="C15">
            <v>1</v>
          </cell>
          <cell r="D15">
            <v>7.0935999999999999E-2</v>
          </cell>
        </row>
        <row r="16">
          <cell r="B16" t="str">
            <v>Trung Quốc</v>
          </cell>
          <cell r="C16">
            <v>3372</v>
          </cell>
          <cell r="D16">
            <v>21964.211910949998</v>
          </cell>
        </row>
        <row r="17">
          <cell r="B17" t="str">
            <v>Thụy Sỹ</v>
          </cell>
          <cell r="C17">
            <v>183</v>
          </cell>
          <cell r="D17">
            <v>1883.9806057799999</v>
          </cell>
        </row>
        <row r="18">
          <cell r="B18" t="str">
            <v>Thụy Điển</v>
          </cell>
          <cell r="C18">
            <v>95</v>
          </cell>
          <cell r="D18">
            <v>468.32152200000002</v>
          </cell>
        </row>
        <row r="19">
          <cell r="B19" t="str">
            <v>Thổ Nhĩ Kỳ</v>
          </cell>
          <cell r="C19">
            <v>29</v>
          </cell>
          <cell r="D19">
            <v>791.48255800000004</v>
          </cell>
        </row>
        <row r="20">
          <cell r="B20" t="str">
            <v>Thái Lan</v>
          </cell>
          <cell r="C20">
            <v>652</v>
          </cell>
          <cell r="D20">
            <v>13037.830756990003</v>
          </cell>
        </row>
        <row r="21">
          <cell r="B21" t="str">
            <v>Tây Ban Nha</v>
          </cell>
          <cell r="C21">
            <v>84</v>
          </cell>
          <cell r="D21">
            <v>134.82258899999999</v>
          </cell>
        </row>
        <row r="22">
          <cell r="B22" t="str">
            <v>Syrian Arab Republic</v>
          </cell>
          <cell r="C22">
            <v>6</v>
          </cell>
          <cell r="D22">
            <v>1.2845420000000001</v>
          </cell>
        </row>
        <row r="23">
          <cell r="B23" t="str">
            <v>Swaziland</v>
          </cell>
          <cell r="C23">
            <v>1</v>
          </cell>
          <cell r="D23">
            <v>45</v>
          </cell>
        </row>
        <row r="24">
          <cell r="B24" t="str">
            <v>Sudan</v>
          </cell>
          <cell r="C24">
            <v>3</v>
          </cell>
          <cell r="D24">
            <v>0.31282902000000001</v>
          </cell>
        </row>
        <row r="25">
          <cell r="B25" t="str">
            <v>Sri Lanka</v>
          </cell>
          <cell r="C25">
            <v>26</v>
          </cell>
          <cell r="D25">
            <v>40.835951999999999</v>
          </cell>
        </row>
        <row r="26">
          <cell r="B26" t="str">
            <v>Slovenia</v>
          </cell>
          <cell r="C26">
            <v>3</v>
          </cell>
          <cell r="D26">
            <v>2.27</v>
          </cell>
        </row>
        <row r="27">
          <cell r="B27" t="str">
            <v>Slovakia</v>
          </cell>
          <cell r="C27">
            <v>14</v>
          </cell>
          <cell r="D27">
            <v>140.834979</v>
          </cell>
        </row>
        <row r="28">
          <cell r="B28" t="str">
            <v>Singapore</v>
          </cell>
          <cell r="C28">
            <v>2866</v>
          </cell>
          <cell r="D28">
            <v>67564.333982669996</v>
          </cell>
        </row>
        <row r="29">
          <cell r="B29" t="str">
            <v>Sierra Leone</v>
          </cell>
          <cell r="C29">
            <v>1</v>
          </cell>
          <cell r="D29">
            <v>3.3184999999999999E-2</v>
          </cell>
        </row>
        <row r="30">
          <cell r="B30" t="str">
            <v>Seychelles</v>
          </cell>
          <cell r="C30">
            <v>271</v>
          </cell>
          <cell r="D30">
            <v>1955.7596746599997</v>
          </cell>
        </row>
        <row r="31">
          <cell r="B31" t="str">
            <v>Serbia</v>
          </cell>
          <cell r="C31">
            <v>2</v>
          </cell>
          <cell r="D31">
            <v>1.5845</v>
          </cell>
        </row>
        <row r="32">
          <cell r="B32" t="str">
            <v>Samoa</v>
          </cell>
          <cell r="C32">
            <v>407</v>
          </cell>
          <cell r="D32">
            <v>9042.0347657599996</v>
          </cell>
        </row>
        <row r="33">
          <cell r="B33" t="str">
            <v>Saint Vincent and the Grenadines</v>
          </cell>
          <cell r="C33">
            <v>5</v>
          </cell>
          <cell r="D33">
            <v>48.9</v>
          </cell>
        </row>
        <row r="34">
          <cell r="B34" t="str">
            <v>Saint Kitts and Nevis</v>
          </cell>
          <cell r="C34">
            <v>3</v>
          </cell>
          <cell r="D34">
            <v>39.884999999999998</v>
          </cell>
        </row>
        <row r="35">
          <cell r="B35" t="str">
            <v>Rumani</v>
          </cell>
          <cell r="C35">
            <v>4</v>
          </cell>
          <cell r="D35">
            <v>1.3847769999999999</v>
          </cell>
        </row>
        <row r="36">
          <cell r="B36" t="str">
            <v>Philippines</v>
          </cell>
          <cell r="C36">
            <v>86</v>
          </cell>
          <cell r="D36">
            <v>615.05562999999995</v>
          </cell>
        </row>
        <row r="37">
          <cell r="B37" t="str">
            <v>Pháp</v>
          </cell>
          <cell r="C37">
            <v>645</v>
          </cell>
          <cell r="D37">
            <v>3616.6905849999998</v>
          </cell>
        </row>
        <row r="38">
          <cell r="B38" t="str">
            <v>Phần Lan</v>
          </cell>
          <cell r="C38">
            <v>31</v>
          </cell>
          <cell r="D38">
            <v>23.73871334</v>
          </cell>
        </row>
        <row r="39">
          <cell r="B39" t="str">
            <v>Panama</v>
          </cell>
          <cell r="C39">
            <v>16</v>
          </cell>
          <cell r="D39">
            <v>56.39</v>
          </cell>
        </row>
        <row r="40">
          <cell r="B40" t="str">
            <v>Palestine</v>
          </cell>
          <cell r="C40">
            <v>2</v>
          </cell>
          <cell r="D40">
            <v>0.129</v>
          </cell>
        </row>
        <row r="41">
          <cell r="B41" t="str">
            <v>Pakistan</v>
          </cell>
          <cell r="C41">
            <v>63</v>
          </cell>
          <cell r="D41">
            <v>33.499555999999998</v>
          </cell>
        </row>
        <row r="42">
          <cell r="B42" t="str">
            <v>Oman</v>
          </cell>
          <cell r="C42">
            <v>3</v>
          </cell>
          <cell r="D42">
            <v>20.774493</v>
          </cell>
        </row>
        <row r="43">
          <cell r="B43" t="str">
            <v>Nigeria</v>
          </cell>
          <cell r="C43">
            <v>39</v>
          </cell>
          <cell r="D43">
            <v>3.7752599999999998</v>
          </cell>
        </row>
        <row r="44">
          <cell r="B44" t="str">
            <v>Nhật Bản</v>
          </cell>
          <cell r="C44">
            <v>4828</v>
          </cell>
          <cell r="D44">
            <v>64410.613350979998</v>
          </cell>
        </row>
        <row r="45">
          <cell r="B45" t="str">
            <v>New Zealand</v>
          </cell>
          <cell r="C45">
            <v>48</v>
          </cell>
          <cell r="D45">
            <v>209.73134400000001</v>
          </cell>
        </row>
        <row r="46">
          <cell r="B46" t="str">
            <v>Nepal</v>
          </cell>
          <cell r="C46">
            <v>5</v>
          </cell>
          <cell r="D46">
            <v>0.34545500000000001</v>
          </cell>
        </row>
        <row r="47">
          <cell r="B47" t="str">
            <v>Nauy</v>
          </cell>
          <cell r="C47">
            <v>52</v>
          </cell>
          <cell r="D47">
            <v>192.59462300000001</v>
          </cell>
        </row>
        <row r="48">
          <cell r="B48" t="str">
            <v>Nam Phi</v>
          </cell>
          <cell r="C48">
            <v>18</v>
          </cell>
          <cell r="D48">
            <v>0.56615199999999999</v>
          </cell>
        </row>
        <row r="49">
          <cell r="B49" t="str">
            <v>Myanmar</v>
          </cell>
          <cell r="C49">
            <v>1</v>
          </cell>
          <cell r="D49">
            <v>0.8</v>
          </cell>
        </row>
        <row r="50">
          <cell r="B50" t="str">
            <v>Mông Cổ</v>
          </cell>
          <cell r="C50">
            <v>3</v>
          </cell>
          <cell r="D50">
            <v>1.1000000000000001</v>
          </cell>
        </row>
        <row r="51">
          <cell r="B51" t="str">
            <v>Monaco</v>
          </cell>
          <cell r="C51">
            <v>1</v>
          </cell>
          <cell r="D51">
            <v>0.21</v>
          </cell>
        </row>
        <row r="52">
          <cell r="B52" t="str">
            <v>Mexico</v>
          </cell>
          <cell r="C52">
            <v>5</v>
          </cell>
          <cell r="D52">
            <v>0.19290499999999999</v>
          </cell>
        </row>
        <row r="53">
          <cell r="B53" t="str">
            <v>Mauritius</v>
          </cell>
          <cell r="C53">
            <v>57</v>
          </cell>
          <cell r="D53">
            <v>417.73625299999998</v>
          </cell>
        </row>
        <row r="54">
          <cell r="B54" t="str">
            <v>Marshall Islands</v>
          </cell>
          <cell r="C54">
            <v>16</v>
          </cell>
          <cell r="D54">
            <v>313.91682900000001</v>
          </cell>
        </row>
        <row r="55">
          <cell r="B55" t="str">
            <v>Malta</v>
          </cell>
          <cell r="C55">
            <v>2</v>
          </cell>
          <cell r="D55">
            <v>0.7</v>
          </cell>
        </row>
        <row r="56">
          <cell r="B56" t="str">
            <v>Mali</v>
          </cell>
          <cell r="C56">
            <v>2</v>
          </cell>
          <cell r="D56">
            <v>0.32</v>
          </cell>
        </row>
        <row r="57">
          <cell r="B57" t="str">
            <v>Maldives</v>
          </cell>
          <cell r="C57">
            <v>1</v>
          </cell>
          <cell r="D57">
            <v>0.22500000000000001</v>
          </cell>
        </row>
        <row r="58">
          <cell r="B58" t="str">
            <v>Malaysia</v>
          </cell>
          <cell r="C58">
            <v>669</v>
          </cell>
          <cell r="D58">
            <v>12848.01853456</v>
          </cell>
        </row>
        <row r="59">
          <cell r="B59" t="str">
            <v>Ma rốc</v>
          </cell>
          <cell r="C59">
            <v>3</v>
          </cell>
          <cell r="D59">
            <v>1.07</v>
          </cell>
        </row>
        <row r="60">
          <cell r="B60" t="str">
            <v>Ma Cao</v>
          </cell>
          <cell r="C60">
            <v>19</v>
          </cell>
          <cell r="D60">
            <v>193.968389</v>
          </cell>
        </row>
        <row r="61">
          <cell r="B61" t="str">
            <v>Luxembourg</v>
          </cell>
          <cell r="C61">
            <v>56</v>
          </cell>
          <cell r="D61">
            <v>2484.6619690000002</v>
          </cell>
        </row>
        <row r="62">
          <cell r="B62" t="str">
            <v>Lithuania</v>
          </cell>
          <cell r="C62">
            <v>6</v>
          </cell>
          <cell r="D62">
            <v>21.004128000000001</v>
          </cell>
        </row>
        <row r="63">
          <cell r="B63" t="str">
            <v>Liên bang Nga</v>
          </cell>
          <cell r="C63">
            <v>151</v>
          </cell>
          <cell r="D63">
            <v>953.75478599999997</v>
          </cell>
        </row>
        <row r="64">
          <cell r="B64" t="str">
            <v>Libya</v>
          </cell>
          <cell r="C64">
            <v>3</v>
          </cell>
          <cell r="D64">
            <v>0.247</v>
          </cell>
        </row>
        <row r="65">
          <cell r="B65" t="str">
            <v>Libăng</v>
          </cell>
          <cell r="C65">
            <v>6</v>
          </cell>
          <cell r="D65">
            <v>0.68899999999999995</v>
          </cell>
        </row>
        <row r="66">
          <cell r="B66" t="str">
            <v>Lesotho</v>
          </cell>
          <cell r="C66">
            <v>1</v>
          </cell>
          <cell r="D66">
            <v>0.01</v>
          </cell>
        </row>
        <row r="67">
          <cell r="B67" t="str">
            <v>Latvia</v>
          </cell>
          <cell r="C67">
            <v>1</v>
          </cell>
          <cell r="D67">
            <v>8.6999999999999994E-2</v>
          </cell>
        </row>
        <row r="68">
          <cell r="B68" t="str">
            <v>Lào</v>
          </cell>
          <cell r="C68">
            <v>10</v>
          </cell>
          <cell r="D68">
            <v>71.108528000000007</v>
          </cell>
        </row>
        <row r="69">
          <cell r="B69" t="str">
            <v>Kuwait</v>
          </cell>
          <cell r="C69">
            <v>3</v>
          </cell>
          <cell r="D69">
            <v>1.4043000000000001</v>
          </cell>
        </row>
        <row r="70">
          <cell r="B70" t="str">
            <v>Kenya</v>
          </cell>
          <cell r="C70">
            <v>1</v>
          </cell>
          <cell r="D70">
            <v>40.772531999999998</v>
          </cell>
        </row>
        <row r="71">
          <cell r="B71" t="str">
            <v>Kazakhstan</v>
          </cell>
          <cell r="C71">
            <v>5</v>
          </cell>
          <cell r="D71">
            <v>0.53370700000000004</v>
          </cell>
        </row>
        <row r="72">
          <cell r="B72" t="str">
            <v>Jordan</v>
          </cell>
          <cell r="C72">
            <v>4</v>
          </cell>
          <cell r="D72">
            <v>0.960287</v>
          </cell>
        </row>
        <row r="73">
          <cell r="B73" t="str">
            <v>Italia</v>
          </cell>
          <cell r="C73">
            <v>135</v>
          </cell>
          <cell r="D73">
            <v>409.29593799999998</v>
          </cell>
        </row>
        <row r="74">
          <cell r="B74" t="str">
            <v>Israel</v>
          </cell>
          <cell r="C74">
            <v>37</v>
          </cell>
          <cell r="D74">
            <v>85.269188999999997</v>
          </cell>
        </row>
        <row r="75">
          <cell r="B75" t="str">
            <v>Isle of Man</v>
          </cell>
          <cell r="C75">
            <v>1</v>
          </cell>
          <cell r="D75">
            <v>35</v>
          </cell>
        </row>
        <row r="76">
          <cell r="B76" t="str">
            <v>Island of Nevis</v>
          </cell>
          <cell r="C76">
            <v>2</v>
          </cell>
          <cell r="D76">
            <v>10.278</v>
          </cell>
        </row>
        <row r="77">
          <cell r="B77" t="str">
            <v>Ireland</v>
          </cell>
          <cell r="C77">
            <v>30</v>
          </cell>
          <cell r="D77">
            <v>42.753127999999997</v>
          </cell>
        </row>
        <row r="78">
          <cell r="B78" t="str">
            <v>Iran (Islamic Republic of)</v>
          </cell>
          <cell r="C78">
            <v>5</v>
          </cell>
          <cell r="D78">
            <v>6.8500000000000005E-2</v>
          </cell>
        </row>
        <row r="79">
          <cell r="B79" t="str">
            <v>Irắc</v>
          </cell>
          <cell r="C79">
            <v>7</v>
          </cell>
          <cell r="D79">
            <v>27.291781</v>
          </cell>
        </row>
        <row r="80">
          <cell r="B80" t="str">
            <v>Indonesia</v>
          </cell>
          <cell r="C80">
            <v>101</v>
          </cell>
          <cell r="D80">
            <v>611.68688299999997</v>
          </cell>
        </row>
        <row r="81">
          <cell r="B81" t="str">
            <v>Iceland</v>
          </cell>
          <cell r="C81">
            <v>3</v>
          </cell>
          <cell r="D81">
            <v>20.315000000000001</v>
          </cell>
        </row>
        <row r="82">
          <cell r="B82" t="str">
            <v>Hy Lạp</v>
          </cell>
          <cell r="C82">
            <v>5</v>
          </cell>
          <cell r="D82">
            <v>0.10526000000000001</v>
          </cell>
        </row>
        <row r="83">
          <cell r="B83" t="str">
            <v>Hungary</v>
          </cell>
          <cell r="C83">
            <v>21</v>
          </cell>
          <cell r="D83">
            <v>69.138667999999996</v>
          </cell>
        </row>
        <row r="84">
          <cell r="B84" t="str">
            <v>Hồng Kông</v>
          </cell>
          <cell r="C84">
            <v>2065</v>
          </cell>
          <cell r="D84">
            <v>28553.977798020002</v>
          </cell>
        </row>
        <row r="85">
          <cell r="B85" t="str">
            <v>Hoa Kỳ</v>
          </cell>
          <cell r="C85">
            <v>1155</v>
          </cell>
          <cell r="D85">
            <v>10433.812190579998</v>
          </cell>
        </row>
        <row r="86">
          <cell r="B86" t="str">
            <v>Hàn Quốc</v>
          </cell>
          <cell r="C86">
            <v>9265</v>
          </cell>
          <cell r="D86">
            <v>78568.17644481</v>
          </cell>
        </row>
        <row r="87">
          <cell r="B87" t="str">
            <v>Hà Lan</v>
          </cell>
          <cell r="C87">
            <v>380</v>
          </cell>
          <cell r="D87">
            <v>13559.0025862</v>
          </cell>
        </row>
        <row r="88">
          <cell r="B88" t="str">
            <v>Guinea Bissau</v>
          </cell>
          <cell r="C88">
            <v>1</v>
          </cell>
          <cell r="D88">
            <v>1.192979</v>
          </cell>
        </row>
        <row r="89">
          <cell r="B89" t="str">
            <v>Guinea</v>
          </cell>
          <cell r="C89">
            <v>1</v>
          </cell>
          <cell r="D89">
            <v>0.01</v>
          </cell>
        </row>
        <row r="90">
          <cell r="B90" t="str">
            <v>Guernsey</v>
          </cell>
          <cell r="C90">
            <v>1</v>
          </cell>
          <cell r="D90">
            <v>5.0000000000000001E-3</v>
          </cell>
        </row>
        <row r="91">
          <cell r="B91" t="str">
            <v>Guatemala</v>
          </cell>
          <cell r="C91">
            <v>4</v>
          </cell>
          <cell r="D91">
            <v>3.2161849999999998</v>
          </cell>
        </row>
        <row r="92">
          <cell r="B92" t="str">
            <v>Guam</v>
          </cell>
          <cell r="C92">
            <v>1</v>
          </cell>
          <cell r="D92">
            <v>0.5</v>
          </cell>
        </row>
        <row r="93">
          <cell r="B93" t="str">
            <v>Ghana</v>
          </cell>
          <cell r="C93">
            <v>2</v>
          </cell>
          <cell r="D93">
            <v>1.0149999999999999</v>
          </cell>
        </row>
        <row r="94">
          <cell r="B94" t="str">
            <v>Ethiopia</v>
          </cell>
          <cell r="C94">
            <v>1</v>
          </cell>
          <cell r="D94">
            <v>0.01</v>
          </cell>
        </row>
        <row r="95">
          <cell r="B95" t="str">
            <v>Estonia</v>
          </cell>
          <cell r="C95">
            <v>5</v>
          </cell>
          <cell r="D95">
            <v>0.27500000000000002</v>
          </cell>
        </row>
        <row r="96">
          <cell r="B96" t="str">
            <v>El Salvador</v>
          </cell>
          <cell r="C96">
            <v>2</v>
          </cell>
          <cell r="D96">
            <v>22.5</v>
          </cell>
        </row>
        <row r="97">
          <cell r="B97" t="str">
            <v>Ecuador</v>
          </cell>
          <cell r="C97">
            <v>4</v>
          </cell>
          <cell r="D97">
            <v>56.703420000000001</v>
          </cell>
        </row>
        <row r="98">
          <cell r="B98" t="str">
            <v>Dominica</v>
          </cell>
          <cell r="C98">
            <v>2</v>
          </cell>
          <cell r="D98">
            <v>8.0431500000000007</v>
          </cell>
        </row>
        <row r="99">
          <cell r="B99" t="str">
            <v>Djibouti</v>
          </cell>
          <cell r="C99">
            <v>1</v>
          </cell>
          <cell r="D99">
            <v>0.02</v>
          </cell>
        </row>
        <row r="100">
          <cell r="B100" t="str">
            <v>Đan Mạch</v>
          </cell>
          <cell r="C100">
            <v>147</v>
          </cell>
          <cell r="D100">
            <v>1786.064169</v>
          </cell>
        </row>
        <row r="101">
          <cell r="B101" t="str">
            <v>Đài Loan</v>
          </cell>
          <cell r="C101">
            <v>2860</v>
          </cell>
          <cell r="D101">
            <v>35857.434917979997</v>
          </cell>
        </row>
        <row r="102">
          <cell r="B102" t="str">
            <v>Cu Ba</v>
          </cell>
          <cell r="C102">
            <v>4</v>
          </cell>
          <cell r="D102">
            <v>7.0309999999999997</v>
          </cell>
        </row>
        <row r="103">
          <cell r="B103" t="str">
            <v>Costa Rica</v>
          </cell>
          <cell r="C103">
            <v>5</v>
          </cell>
          <cell r="D103">
            <v>16.668061999999999</v>
          </cell>
        </row>
        <row r="104">
          <cell r="B104" t="str">
            <v>Cook Islands</v>
          </cell>
          <cell r="C104">
            <v>2</v>
          </cell>
          <cell r="D104">
            <v>172</v>
          </cell>
        </row>
        <row r="105">
          <cell r="B105" t="str">
            <v>Congo</v>
          </cell>
          <cell r="C105">
            <v>1</v>
          </cell>
          <cell r="D105">
            <v>2.4464E-2</v>
          </cell>
        </row>
        <row r="106">
          <cell r="B106" t="str">
            <v>Cộng Hòa Síp</v>
          </cell>
          <cell r="C106">
            <v>22</v>
          </cell>
          <cell r="D106">
            <v>468.74292700000001</v>
          </cell>
        </row>
        <row r="107">
          <cell r="B107" t="str">
            <v>Cộng hòa Séc</v>
          </cell>
          <cell r="C107">
            <v>42</v>
          </cell>
          <cell r="D107">
            <v>92.418871999999993</v>
          </cell>
        </row>
        <row r="108">
          <cell r="B108" t="str">
            <v>Colombia</v>
          </cell>
          <cell r="C108">
            <v>1</v>
          </cell>
          <cell r="D108">
            <v>5.0000000000000001E-3</v>
          </cell>
        </row>
        <row r="109">
          <cell r="B109" t="str">
            <v>CHLB Đức</v>
          </cell>
          <cell r="C109">
            <v>420</v>
          </cell>
          <cell r="D109">
            <v>2303.04156324</v>
          </cell>
        </row>
        <row r="110">
          <cell r="B110" t="str">
            <v>Chile</v>
          </cell>
          <cell r="C110">
            <v>4</v>
          </cell>
          <cell r="D110">
            <v>0.29499999999999998</v>
          </cell>
        </row>
        <row r="111">
          <cell r="B111" t="str">
            <v>CHDCND Triều Tiên</v>
          </cell>
          <cell r="C111">
            <v>5</v>
          </cell>
          <cell r="D111">
            <v>1.2</v>
          </cell>
        </row>
        <row r="112">
          <cell r="B112" t="str">
            <v>Channel Islands</v>
          </cell>
          <cell r="C112">
            <v>9</v>
          </cell>
          <cell r="D112">
            <v>38.076000000000001</v>
          </cell>
        </row>
        <row r="113">
          <cell r="B113" t="str">
            <v>Cayman Islands</v>
          </cell>
          <cell r="C113">
            <v>126</v>
          </cell>
          <cell r="D113">
            <v>7048.9761179999996</v>
          </cell>
        </row>
        <row r="114">
          <cell r="B114" t="str">
            <v>Canada</v>
          </cell>
          <cell r="C114">
            <v>234</v>
          </cell>
          <cell r="D114">
            <v>4818.2312598299995</v>
          </cell>
        </row>
        <row r="115">
          <cell r="B115" t="str">
            <v>Campuchia</v>
          </cell>
          <cell r="C115">
            <v>27</v>
          </cell>
          <cell r="D115">
            <v>69.121988999999999</v>
          </cell>
        </row>
        <row r="116">
          <cell r="B116" t="str">
            <v>Cameroon</v>
          </cell>
          <cell r="C116">
            <v>4</v>
          </cell>
          <cell r="D116">
            <v>0.197795</v>
          </cell>
        </row>
        <row r="117">
          <cell r="B117" t="str">
            <v>Các tiểu vương quốc Ả Rập thống nhất</v>
          </cell>
          <cell r="C117">
            <v>32</v>
          </cell>
          <cell r="D117">
            <v>69.646738999999997</v>
          </cell>
        </row>
        <row r="118">
          <cell r="B118" t="str">
            <v>Bulgaria</v>
          </cell>
          <cell r="C118">
            <v>11</v>
          </cell>
          <cell r="D118">
            <v>31.140467000000001</v>
          </cell>
        </row>
        <row r="119">
          <cell r="B119" t="str">
            <v>Brunei Darussalam</v>
          </cell>
          <cell r="C119">
            <v>156</v>
          </cell>
          <cell r="D119">
            <v>907.52289800000005</v>
          </cell>
        </row>
        <row r="120">
          <cell r="B120" t="str">
            <v>BritishVirginIslands</v>
          </cell>
          <cell r="C120">
            <v>887</v>
          </cell>
          <cell r="D120">
            <v>22098.999813920003</v>
          </cell>
        </row>
        <row r="121">
          <cell r="B121" t="str">
            <v>British West Indies</v>
          </cell>
          <cell r="C121">
            <v>20</v>
          </cell>
          <cell r="D121">
            <v>975.65800000000002</v>
          </cell>
        </row>
        <row r="122">
          <cell r="B122" t="str">
            <v>British Isles</v>
          </cell>
          <cell r="C122">
            <v>1</v>
          </cell>
          <cell r="D122">
            <v>0.1</v>
          </cell>
        </row>
        <row r="123">
          <cell r="B123" t="str">
            <v>Brazil</v>
          </cell>
          <cell r="C123">
            <v>6</v>
          </cell>
          <cell r="D123">
            <v>3.8275060000000001</v>
          </cell>
        </row>
        <row r="124">
          <cell r="B124" t="str">
            <v>Bồ Đào Nha</v>
          </cell>
          <cell r="C124">
            <v>3</v>
          </cell>
          <cell r="D124">
            <v>0.1089</v>
          </cell>
        </row>
        <row r="125">
          <cell r="B125" t="str">
            <v>Bỉ</v>
          </cell>
          <cell r="C125">
            <v>82</v>
          </cell>
          <cell r="D125">
            <v>1097.5295775499999</v>
          </cell>
        </row>
        <row r="126">
          <cell r="B126" t="str">
            <v>Bermuda</v>
          </cell>
          <cell r="C126">
            <v>12</v>
          </cell>
          <cell r="D126">
            <v>407.43466699999999</v>
          </cell>
        </row>
        <row r="127">
          <cell r="B127" t="str">
            <v>Belize</v>
          </cell>
          <cell r="C127">
            <v>33</v>
          </cell>
          <cell r="D127">
            <v>297.54091299999999</v>
          </cell>
        </row>
        <row r="128">
          <cell r="B128" t="str">
            <v>Belarus</v>
          </cell>
          <cell r="C128">
            <v>3</v>
          </cell>
          <cell r="D128">
            <v>32.252552000000001</v>
          </cell>
        </row>
        <row r="129">
          <cell r="B129" t="str">
            <v>Barbados</v>
          </cell>
          <cell r="C129">
            <v>2</v>
          </cell>
          <cell r="D129">
            <v>2.75</v>
          </cell>
        </row>
        <row r="130">
          <cell r="B130" t="str">
            <v>Bangladesh</v>
          </cell>
          <cell r="C130">
            <v>16</v>
          </cell>
          <cell r="D130">
            <v>0.87168800000000002</v>
          </cell>
        </row>
        <row r="131">
          <cell r="B131" t="str">
            <v>Bahamas</v>
          </cell>
          <cell r="C131">
            <v>9</v>
          </cell>
          <cell r="D131">
            <v>109.313075</v>
          </cell>
        </row>
        <row r="132">
          <cell r="B132" t="str">
            <v>Ba Lan</v>
          </cell>
          <cell r="C132">
            <v>26</v>
          </cell>
          <cell r="D132">
            <v>400.42631699999998</v>
          </cell>
        </row>
        <row r="133">
          <cell r="B133" t="str">
            <v>Australia</v>
          </cell>
          <cell r="C133">
            <v>557</v>
          </cell>
          <cell r="D133">
            <v>1941.1107790000001</v>
          </cell>
        </row>
        <row r="134">
          <cell r="B134" t="str">
            <v>Armenia</v>
          </cell>
          <cell r="C134">
            <v>2</v>
          </cell>
          <cell r="D134">
            <v>12.98</v>
          </cell>
        </row>
        <row r="135">
          <cell r="B135" t="str">
            <v>Argentina</v>
          </cell>
          <cell r="C135">
            <v>5</v>
          </cell>
          <cell r="D135">
            <v>0.15781999999999999</v>
          </cell>
        </row>
        <row r="136">
          <cell r="B136" t="str">
            <v>Áo</v>
          </cell>
          <cell r="C136">
            <v>38</v>
          </cell>
          <cell r="D136">
            <v>147.67241899999999</v>
          </cell>
        </row>
        <row r="137">
          <cell r="B137" t="str">
            <v>Antigua and Barbuda</v>
          </cell>
          <cell r="C137">
            <v>2</v>
          </cell>
          <cell r="D137">
            <v>0.17185700000000001</v>
          </cell>
        </row>
        <row r="138">
          <cell r="B138" t="str">
            <v>Anguilla</v>
          </cell>
          <cell r="C138">
            <v>25</v>
          </cell>
          <cell r="D138">
            <v>181.29</v>
          </cell>
        </row>
        <row r="139">
          <cell r="B139" t="str">
            <v>Angola</v>
          </cell>
          <cell r="C139">
            <v>4</v>
          </cell>
          <cell r="D139">
            <v>82.8</v>
          </cell>
        </row>
        <row r="140">
          <cell r="B140" t="str">
            <v>Andorra</v>
          </cell>
          <cell r="C140">
            <v>1</v>
          </cell>
          <cell r="D140">
            <v>3.8</v>
          </cell>
        </row>
        <row r="141">
          <cell r="B141" t="str">
            <v>Ấn Độ</v>
          </cell>
          <cell r="C141">
            <v>317</v>
          </cell>
          <cell r="D141">
            <v>1005.08153398</v>
          </cell>
        </row>
        <row r="142">
          <cell r="B142" t="str">
            <v>Albania</v>
          </cell>
          <cell r="C142">
            <v>1</v>
          </cell>
          <cell r="D142">
            <v>1.239743</v>
          </cell>
        </row>
        <row r="143">
          <cell r="B143" t="str">
            <v>Ai Cập</v>
          </cell>
          <cell r="C143">
            <v>17</v>
          </cell>
          <cell r="D143">
            <v>2.6226820000000002</v>
          </cell>
        </row>
        <row r="144">
          <cell r="B144" t="str">
            <v>Afghanistan</v>
          </cell>
          <cell r="C144">
            <v>3</v>
          </cell>
          <cell r="D144">
            <v>0.39200000000000002</v>
          </cell>
        </row>
        <row r="145">
          <cell r="B145" t="str">
            <v>Ả Rập Xê Út</v>
          </cell>
          <cell r="C145">
            <v>7</v>
          </cell>
          <cell r="D145">
            <v>9.8663989999999995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3"/>
      <sheetName val="Thang 3 2022"/>
      <sheetName val="Luy ke T3 2022"/>
    </sheetNames>
    <sheetDataSet>
      <sheetData sheetId="0" refreshError="1"/>
      <sheetData sheetId="1" refreshError="1"/>
      <sheetData sheetId="2" refreshError="1">
        <row r="63">
          <cell r="D63">
            <v>953.75478599999997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opLeftCell="A8" workbookViewId="0">
      <selection activeCell="B23" sqref="B23"/>
    </sheetView>
  </sheetViews>
  <sheetFormatPr defaultColWidth="9.140625" defaultRowHeight="15"/>
  <cols>
    <col min="1" max="1" width="6.140625" style="66" customWidth="1"/>
    <col min="2" max="2" width="32.28515625" style="66" customWidth="1"/>
    <col min="3" max="3" width="16.5703125" style="66" customWidth="1"/>
    <col min="4" max="4" width="16.28515625" style="68" customWidth="1"/>
    <col min="5" max="5" width="16.28515625" style="69" customWidth="1"/>
    <col min="6" max="6" width="16.28515625" style="71" customWidth="1"/>
    <col min="7" max="16384" width="9.140625" style="66"/>
  </cols>
  <sheetData>
    <row r="1" spans="1:9" hidden="1">
      <c r="A1" s="136" t="s">
        <v>271</v>
      </c>
      <c r="B1" s="136"/>
      <c r="C1" s="136"/>
      <c r="D1" s="136"/>
      <c r="E1" s="136"/>
      <c r="F1" s="136"/>
    </row>
    <row r="2" spans="1:9">
      <c r="A2" s="67"/>
      <c r="B2" s="67"/>
      <c r="C2" s="67"/>
      <c r="D2" s="67"/>
      <c r="E2" s="67"/>
      <c r="F2" s="67"/>
    </row>
    <row r="3" spans="1:9">
      <c r="A3" s="24" t="s">
        <v>0</v>
      </c>
      <c r="F3" s="70" t="s">
        <v>303</v>
      </c>
    </row>
    <row r="5" spans="1:9" ht="18.75">
      <c r="A5" s="133" t="s">
        <v>302</v>
      </c>
      <c r="B5" s="133"/>
      <c r="C5" s="133"/>
      <c r="D5" s="133"/>
      <c r="E5" s="133"/>
      <c r="F5" s="133"/>
    </row>
    <row r="6" spans="1:9" ht="18.75">
      <c r="A6" s="137"/>
      <c r="B6" s="137"/>
      <c r="C6" s="137"/>
      <c r="D6" s="137"/>
      <c r="E6" s="137"/>
      <c r="F6" s="137"/>
    </row>
    <row r="7" spans="1:9" ht="15.75" thickBot="1"/>
    <row r="8" spans="1:9" s="76" customFormat="1" ht="29.25" thickTop="1">
      <c r="A8" s="72" t="s">
        <v>1</v>
      </c>
      <c r="B8" s="73" t="s">
        <v>2</v>
      </c>
      <c r="C8" s="73" t="s">
        <v>3</v>
      </c>
      <c r="D8" s="74" t="s">
        <v>294</v>
      </c>
      <c r="E8" s="74" t="s">
        <v>295</v>
      </c>
      <c r="F8" s="75" t="s">
        <v>4</v>
      </c>
    </row>
    <row r="9" spans="1:9" s="82" customFormat="1">
      <c r="A9" s="77">
        <v>1</v>
      </c>
      <c r="B9" s="78" t="s">
        <v>5</v>
      </c>
      <c r="C9" s="79" t="s">
        <v>6</v>
      </c>
      <c r="D9" s="80">
        <v>17100</v>
      </c>
      <c r="E9" s="80">
        <v>19680</v>
      </c>
      <c r="F9" s="81">
        <f>E9/D9</f>
        <v>1.1508771929824562</v>
      </c>
    </row>
    <row r="10" spans="1:9" s="88" customFormat="1">
      <c r="A10" s="83">
        <v>2</v>
      </c>
      <c r="B10" s="84" t="s">
        <v>7</v>
      </c>
      <c r="C10" s="85" t="s">
        <v>6</v>
      </c>
      <c r="D10" s="86">
        <v>26462.716921636165</v>
      </c>
      <c r="E10" s="86">
        <f>E11+E12+E13</f>
        <v>25135.242043358747</v>
      </c>
      <c r="F10" s="87">
        <f>E10/D10</f>
        <v>0.94983603224837199</v>
      </c>
      <c r="H10" s="127"/>
    </row>
    <row r="11" spans="1:9" s="88" customFormat="1">
      <c r="A11" s="83" t="s">
        <v>8</v>
      </c>
      <c r="B11" s="84" t="s">
        <v>9</v>
      </c>
      <c r="C11" s="85" t="s">
        <v>6</v>
      </c>
      <c r="D11" s="86">
        <v>14057.75352866</v>
      </c>
      <c r="E11" s="86">
        <f>'Thang 11 2022'!D28</f>
        <v>11521.124461189995</v>
      </c>
      <c r="F11" s="87">
        <f>E11/D11</f>
        <v>0.81955658403752085</v>
      </c>
    </row>
    <row r="12" spans="1:9" s="88" customFormat="1">
      <c r="A12" s="77" t="s">
        <v>10</v>
      </c>
      <c r="B12" s="84" t="s">
        <v>11</v>
      </c>
      <c r="C12" s="85" t="s">
        <v>6</v>
      </c>
      <c r="D12" s="86">
        <v>8021.8116528131259</v>
      </c>
      <c r="E12" s="86">
        <f>'Thang 11 2022'!F28</f>
        <v>9535.9460126887516</v>
      </c>
      <c r="F12" s="87">
        <f t="shared" ref="F12:F21" si="0">E12/D12</f>
        <v>1.1887521703834372</v>
      </c>
      <c r="H12" s="88" t="s">
        <v>288</v>
      </c>
    </row>
    <row r="13" spans="1:9" s="88" customFormat="1">
      <c r="A13" s="77" t="s">
        <v>12</v>
      </c>
      <c r="B13" s="84" t="s">
        <v>13</v>
      </c>
      <c r="C13" s="85" t="s">
        <v>6</v>
      </c>
      <c r="D13" s="86">
        <v>4383.1517401630417</v>
      </c>
      <c r="E13" s="86">
        <f>'Thang 11 2022'!H28</f>
        <v>4078.1715694799991</v>
      </c>
      <c r="F13" s="87">
        <f t="shared" si="0"/>
        <v>0.93041989217747267</v>
      </c>
    </row>
    <row r="14" spans="1:9" s="88" customFormat="1">
      <c r="A14" s="83">
        <v>3</v>
      </c>
      <c r="B14" s="84" t="s">
        <v>14</v>
      </c>
      <c r="C14" s="85"/>
      <c r="D14" s="80"/>
      <c r="E14" s="80"/>
      <c r="F14" s="87" t="s">
        <v>288</v>
      </c>
    </row>
    <row r="15" spans="1:9" s="88" customFormat="1">
      <c r="A15" s="83" t="s">
        <v>15</v>
      </c>
      <c r="B15" s="84" t="s">
        <v>16</v>
      </c>
      <c r="C15" s="85" t="s">
        <v>17</v>
      </c>
      <c r="D15" s="80">
        <v>1577</v>
      </c>
      <c r="E15" s="80">
        <f>'Thang 11 2022'!C28</f>
        <v>1812</v>
      </c>
      <c r="F15" s="87">
        <f t="shared" si="0"/>
        <v>1.1490171211160431</v>
      </c>
      <c r="I15" s="125"/>
    </row>
    <row r="16" spans="1:9" s="88" customFormat="1">
      <c r="A16" s="77" t="s">
        <v>18</v>
      </c>
      <c r="B16" s="84" t="s">
        <v>19</v>
      </c>
      <c r="C16" s="85" t="s">
        <v>20</v>
      </c>
      <c r="D16" s="80">
        <v>877</v>
      </c>
      <c r="E16" s="80">
        <f>'Thang 11 2022'!E28</f>
        <v>994</v>
      </c>
      <c r="F16" s="87">
        <f t="shared" si="0"/>
        <v>1.1334093500570126</v>
      </c>
      <c r="I16" s="125"/>
    </row>
    <row r="17" spans="1:11" s="88" customFormat="1">
      <c r="A17" s="77" t="s">
        <v>21</v>
      </c>
      <c r="B17" s="84" t="s">
        <v>13</v>
      </c>
      <c r="C17" s="85" t="s">
        <v>20</v>
      </c>
      <c r="D17" s="80">
        <v>3466</v>
      </c>
      <c r="E17" s="80">
        <f>'Thang 11 2022'!G28</f>
        <v>3298</v>
      </c>
      <c r="F17" s="87">
        <f t="shared" si="0"/>
        <v>0.95152914021927293</v>
      </c>
    </row>
    <row r="18" spans="1:11" s="88" customFormat="1" ht="14.25" customHeight="1">
      <c r="A18" s="89">
        <v>4</v>
      </c>
      <c r="B18" s="90" t="s">
        <v>22</v>
      </c>
      <c r="C18" s="91"/>
      <c r="D18" s="92"/>
      <c r="E18" s="92"/>
      <c r="F18" s="93"/>
    </row>
    <row r="19" spans="1:11" s="88" customFormat="1" ht="14.25" customHeight="1">
      <c r="A19" s="83" t="s">
        <v>23</v>
      </c>
      <c r="B19" s="78" t="s">
        <v>24</v>
      </c>
      <c r="C19" s="79" t="s">
        <v>6</v>
      </c>
      <c r="D19" s="80">
        <v>222234</v>
      </c>
      <c r="E19" s="80">
        <v>255102</v>
      </c>
      <c r="F19" s="81">
        <f t="shared" si="0"/>
        <v>1.1478981613974459</v>
      </c>
      <c r="I19" s="69"/>
    </row>
    <row r="20" spans="1:11" s="88" customFormat="1" ht="14.25" customHeight="1">
      <c r="A20" s="77" t="s">
        <v>25</v>
      </c>
      <c r="B20" s="78" t="s">
        <v>26</v>
      </c>
      <c r="C20" s="79" t="s">
        <v>6</v>
      </c>
      <c r="D20" s="80">
        <v>220616</v>
      </c>
      <c r="E20" s="80">
        <v>252944</v>
      </c>
      <c r="F20" s="81">
        <f t="shared" si="0"/>
        <v>1.1465351561083512</v>
      </c>
      <c r="I20" s="125"/>
      <c r="K20" s="125"/>
    </row>
    <row r="21" spans="1:11" s="88" customFormat="1" ht="15" customHeight="1" thickBot="1">
      <c r="A21" s="94">
        <v>5</v>
      </c>
      <c r="B21" s="95" t="s">
        <v>27</v>
      </c>
      <c r="C21" s="96" t="s">
        <v>6</v>
      </c>
      <c r="D21" s="128">
        <v>197332</v>
      </c>
      <c r="E21" s="128">
        <v>217548</v>
      </c>
      <c r="F21" s="97">
        <f t="shared" si="0"/>
        <v>1.1024466381529605</v>
      </c>
      <c r="K21" s="125"/>
    </row>
    <row r="22" spans="1:11" s="88" customFormat="1" ht="15.75" thickTop="1">
      <c r="A22" s="98"/>
      <c r="B22" s="99"/>
      <c r="C22" s="100"/>
      <c r="D22" s="101"/>
      <c r="E22" s="102"/>
      <c r="F22" s="103"/>
    </row>
    <row r="23" spans="1:11" s="88" customFormat="1" ht="53.25" customHeight="1">
      <c r="A23" s="98"/>
      <c r="B23" s="104" t="s">
        <v>296</v>
      </c>
      <c r="C23" s="134" t="s">
        <v>305</v>
      </c>
      <c r="D23" s="134"/>
      <c r="E23" s="134"/>
      <c r="F23" s="134"/>
    </row>
    <row r="24" spans="1:11" s="88" customFormat="1">
      <c r="A24" s="105" t="s">
        <v>28</v>
      </c>
      <c r="C24" s="106"/>
      <c r="D24" s="106"/>
      <c r="E24" s="69"/>
      <c r="F24" s="107"/>
    </row>
    <row r="25" spans="1:11" s="88" customFormat="1" ht="16.5">
      <c r="B25" s="108" t="s">
        <v>297</v>
      </c>
      <c r="D25" s="69"/>
      <c r="E25" s="69"/>
      <c r="F25" s="1"/>
    </row>
    <row r="26" spans="1:11" s="88" customFormat="1" ht="16.5">
      <c r="B26" s="108"/>
      <c r="D26" s="109"/>
      <c r="E26" s="110"/>
      <c r="F26" s="1"/>
    </row>
    <row r="27" spans="1:11" s="88" customFormat="1" hidden="1">
      <c r="A27" s="135" t="s">
        <v>29</v>
      </c>
      <c r="B27" s="135"/>
      <c r="D27" s="111"/>
      <c r="E27" s="112"/>
      <c r="F27" s="113"/>
    </row>
    <row r="28" spans="1:11" s="88" customFormat="1" hidden="1">
      <c r="B28" s="108" t="s">
        <v>30</v>
      </c>
      <c r="C28" s="88" t="s">
        <v>31</v>
      </c>
      <c r="D28" s="69"/>
      <c r="E28" s="114"/>
      <c r="F28" s="115"/>
    </row>
    <row r="29" spans="1:11" hidden="1">
      <c r="A29" s="88"/>
      <c r="B29" s="88" t="s">
        <v>32</v>
      </c>
      <c r="C29" s="88" t="s">
        <v>33</v>
      </c>
      <c r="D29" s="111"/>
      <c r="E29" s="116"/>
      <c r="F29" s="117"/>
    </row>
    <row r="30" spans="1:11" hidden="1">
      <c r="B30" s="66" t="s">
        <v>34</v>
      </c>
      <c r="C30" s="118">
        <v>14716</v>
      </c>
      <c r="D30" s="116"/>
      <c r="E30" s="119"/>
      <c r="F30" s="120"/>
    </row>
    <row r="31" spans="1:11" hidden="1">
      <c r="D31" s="121"/>
      <c r="E31" s="119"/>
      <c r="F31" s="122"/>
    </row>
    <row r="32" spans="1:11" hidden="1"/>
    <row r="33" spans="6:6" hidden="1"/>
    <row r="36" spans="6:6">
      <c r="F36" s="123"/>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3"/>
  <sheetViews>
    <sheetView showZeros="0" topLeftCell="A131" zoomScaleNormal="100" workbookViewId="0">
      <selection activeCell="O133" sqref="O133"/>
    </sheetView>
  </sheetViews>
  <sheetFormatPr defaultColWidth="8.7109375" defaultRowHeight="15"/>
  <cols>
    <col min="1" max="1" width="4.85546875" style="65" customWidth="1"/>
    <col min="2" max="2" width="41.140625" style="23" customWidth="1"/>
    <col min="3" max="3" width="9" style="25" customWidth="1"/>
    <col min="4" max="4" width="15.5703125" style="26" customWidth="1"/>
    <col min="5" max="5" width="9.42578125" style="25" customWidth="1"/>
    <col min="6" max="6" width="13.28515625" style="26" bestFit="1" customWidth="1"/>
    <col min="7" max="7" width="11" style="25" bestFit="1" customWidth="1"/>
    <col min="8" max="8" width="12.7109375" style="26" bestFit="1" customWidth="1"/>
    <col min="9" max="9" width="11.5703125" style="26" bestFit="1" customWidth="1"/>
    <col min="10" max="16384" width="8.7109375" style="23"/>
  </cols>
  <sheetData>
    <row r="1" spans="1:9">
      <c r="A1" s="136" t="s">
        <v>272</v>
      </c>
      <c r="B1" s="136"/>
      <c r="C1" s="136"/>
      <c r="D1" s="136"/>
      <c r="E1" s="136"/>
      <c r="F1" s="136"/>
      <c r="G1" s="136"/>
      <c r="H1" s="136"/>
      <c r="I1" s="136"/>
    </row>
    <row r="3" spans="1:9">
      <c r="A3" s="24" t="s">
        <v>35</v>
      </c>
      <c r="G3" s="27"/>
      <c r="H3" s="28"/>
      <c r="I3" s="28"/>
    </row>
    <row r="5" spans="1:9" ht="15.75">
      <c r="A5" s="140" t="s">
        <v>298</v>
      </c>
      <c r="B5" s="140"/>
      <c r="C5" s="140"/>
      <c r="D5" s="140"/>
      <c r="E5" s="140"/>
      <c r="F5" s="140"/>
      <c r="G5" s="140"/>
      <c r="H5" s="140"/>
      <c r="I5" s="140"/>
    </row>
    <row r="6" spans="1:9">
      <c r="A6" s="141" t="s">
        <v>299</v>
      </c>
      <c r="B6" s="141"/>
      <c r="C6" s="141"/>
      <c r="D6" s="141"/>
      <c r="E6" s="141"/>
      <c r="F6" s="141"/>
      <c r="G6" s="141"/>
      <c r="H6" s="141"/>
      <c r="I6" s="141"/>
    </row>
    <row r="8" spans="1:9" s="34" customFormat="1" ht="54.6" customHeight="1">
      <c r="A8" s="29" t="s">
        <v>1</v>
      </c>
      <c r="B8" s="30" t="s">
        <v>36</v>
      </c>
      <c r="C8" s="31" t="s">
        <v>37</v>
      </c>
      <c r="D8" s="32" t="s">
        <v>38</v>
      </c>
      <c r="E8" s="31" t="s">
        <v>39</v>
      </c>
      <c r="F8" s="32" t="s">
        <v>40</v>
      </c>
      <c r="G8" s="31" t="s">
        <v>41</v>
      </c>
      <c r="H8" s="32" t="s">
        <v>42</v>
      </c>
      <c r="I8" s="33" t="s">
        <v>43</v>
      </c>
    </row>
    <row r="9" spans="1:9" s="40" customFormat="1" ht="14.25" customHeight="1">
      <c r="A9" s="35">
        <v>1</v>
      </c>
      <c r="B9" s="36" t="s">
        <v>45</v>
      </c>
      <c r="C9" s="37">
        <v>444</v>
      </c>
      <c r="D9" s="37">
        <v>6517.4004691899991</v>
      </c>
      <c r="E9" s="37">
        <v>587</v>
      </c>
      <c r="F9" s="38">
        <v>7491.043594399378</v>
      </c>
      <c r="G9" s="37">
        <v>438</v>
      </c>
      <c r="H9" s="38">
        <v>955.86344870999994</v>
      </c>
      <c r="I9" s="39">
        <f t="shared" ref="I9:I27" si="0">D9+F9+H9</f>
        <v>14964.307512299378</v>
      </c>
    </row>
    <row r="10" spans="1:9" s="40" customFormat="1" ht="14.25" customHeight="1">
      <c r="A10" s="35">
        <v>2</v>
      </c>
      <c r="B10" s="36" t="s">
        <v>47</v>
      </c>
      <c r="C10" s="37">
        <v>67</v>
      </c>
      <c r="D10" s="37">
        <v>1703.377765</v>
      </c>
      <c r="E10" s="37">
        <v>35</v>
      </c>
      <c r="F10" s="38">
        <v>1056.475524</v>
      </c>
      <c r="G10" s="37">
        <v>98</v>
      </c>
      <c r="H10" s="38">
        <v>1428.9282505299998</v>
      </c>
      <c r="I10" s="39">
        <f t="shared" si="0"/>
        <v>4188.7815395299995</v>
      </c>
    </row>
    <row r="11" spans="1:9" s="40" customFormat="1" ht="14.25" customHeight="1">
      <c r="A11" s="35">
        <v>3</v>
      </c>
      <c r="B11" s="36" t="s">
        <v>44</v>
      </c>
      <c r="C11" s="37">
        <v>9</v>
      </c>
      <c r="D11" s="37">
        <v>2098.8726019999999</v>
      </c>
      <c r="E11" s="37">
        <v>6</v>
      </c>
      <c r="F11" s="38">
        <v>70.738839999999996</v>
      </c>
      <c r="G11" s="37">
        <v>16</v>
      </c>
      <c r="H11" s="38">
        <v>89.842829080000001</v>
      </c>
      <c r="I11" s="41">
        <f t="shared" si="0"/>
        <v>2259.4542710799997</v>
      </c>
    </row>
    <row r="12" spans="1:9" s="40" customFormat="1" ht="14.25" customHeight="1">
      <c r="A12" s="35">
        <v>4</v>
      </c>
      <c r="B12" s="36" t="s">
        <v>48</v>
      </c>
      <c r="C12" s="37">
        <v>299</v>
      </c>
      <c r="D12" s="37">
        <v>219.84843279999998</v>
      </c>
      <c r="E12" s="37">
        <v>85</v>
      </c>
      <c r="F12" s="38">
        <v>149.04017446406252</v>
      </c>
      <c r="G12" s="37">
        <v>548</v>
      </c>
      <c r="H12" s="38">
        <v>658.25010109999994</v>
      </c>
      <c r="I12" s="39">
        <f t="shared" si="0"/>
        <v>1027.1387083640625</v>
      </c>
    </row>
    <row r="13" spans="1:9" s="40" customFormat="1" ht="14.25" customHeight="1">
      <c r="A13" s="35">
        <v>5</v>
      </c>
      <c r="B13" s="36" t="s">
        <v>46</v>
      </c>
      <c r="C13" s="37">
        <v>542</v>
      </c>
      <c r="D13" s="37">
        <v>292.44576859999995</v>
      </c>
      <c r="E13" s="37">
        <v>131</v>
      </c>
      <c r="F13" s="38">
        <v>255.49613486890627</v>
      </c>
      <c r="G13" s="37">
        <v>1309</v>
      </c>
      <c r="H13" s="38">
        <v>369.45661151999974</v>
      </c>
      <c r="I13" s="39">
        <f t="shared" si="0"/>
        <v>917.39851498890607</v>
      </c>
    </row>
    <row r="14" spans="1:9" s="40" customFormat="1" ht="14.25" customHeight="1">
      <c r="A14" s="35">
        <v>6</v>
      </c>
      <c r="B14" s="36" t="s">
        <v>54</v>
      </c>
      <c r="C14" s="37">
        <v>221</v>
      </c>
      <c r="D14" s="37">
        <v>147.91182509000001</v>
      </c>
      <c r="E14" s="37">
        <v>45</v>
      </c>
      <c r="F14" s="38">
        <v>299.91159399999998</v>
      </c>
      <c r="G14" s="37">
        <v>285</v>
      </c>
      <c r="H14" s="38">
        <v>159.61931128000003</v>
      </c>
      <c r="I14" s="39">
        <f t="shared" si="0"/>
        <v>607.44273037000005</v>
      </c>
    </row>
    <row r="15" spans="1:9" s="40" customFormat="1" ht="14.25" customHeight="1">
      <c r="A15" s="35">
        <v>7</v>
      </c>
      <c r="B15" s="36" t="s">
        <v>50</v>
      </c>
      <c r="C15" s="37">
        <v>69</v>
      </c>
      <c r="D15" s="37">
        <v>355.74067700000001</v>
      </c>
      <c r="E15" s="37">
        <v>16</v>
      </c>
      <c r="F15" s="38">
        <v>42.758994000000001</v>
      </c>
      <c r="G15" s="37">
        <v>119</v>
      </c>
      <c r="H15" s="38">
        <v>34.058505650000008</v>
      </c>
      <c r="I15" s="39">
        <f t="shared" si="0"/>
        <v>432.55817665000006</v>
      </c>
    </row>
    <row r="16" spans="1:9" s="40" customFormat="1" ht="14.25" customHeight="1">
      <c r="A16" s="35">
        <v>8</v>
      </c>
      <c r="B16" s="36" t="s">
        <v>55</v>
      </c>
      <c r="C16" s="37">
        <v>31</v>
      </c>
      <c r="D16" s="37">
        <v>11.39018132</v>
      </c>
      <c r="E16" s="37">
        <v>14</v>
      </c>
      <c r="F16" s="38">
        <v>135.44690676562499</v>
      </c>
      <c r="G16" s="37">
        <v>46</v>
      </c>
      <c r="H16" s="38">
        <v>104.36387105999999</v>
      </c>
      <c r="I16" s="39">
        <f t="shared" si="0"/>
        <v>251.20095914562501</v>
      </c>
    </row>
    <row r="17" spans="1:9" s="40" customFormat="1" ht="14.25" customHeight="1">
      <c r="A17" s="35">
        <v>9</v>
      </c>
      <c r="B17" s="36" t="s">
        <v>52</v>
      </c>
      <c r="C17" s="37">
        <v>30</v>
      </c>
      <c r="D17" s="37">
        <v>93.841559000000004</v>
      </c>
      <c r="E17" s="37">
        <v>21</v>
      </c>
      <c r="F17" s="38">
        <v>21.039262363281249</v>
      </c>
      <c r="G17" s="37">
        <v>72</v>
      </c>
      <c r="H17" s="38">
        <v>116.64606486000001</v>
      </c>
      <c r="I17" s="39">
        <f t="shared" si="0"/>
        <v>231.52688622328128</v>
      </c>
    </row>
    <row r="18" spans="1:9" s="40" customFormat="1" ht="14.25" customHeight="1">
      <c r="A18" s="35">
        <v>10</v>
      </c>
      <c r="B18" s="42" t="s">
        <v>53</v>
      </c>
      <c r="C18" s="37">
        <v>10</v>
      </c>
      <c r="D18" s="37">
        <v>26.232424900000002</v>
      </c>
      <c r="E18" s="37">
        <v>5</v>
      </c>
      <c r="F18" s="38">
        <v>11.665354687500001</v>
      </c>
      <c r="G18" s="37">
        <v>16</v>
      </c>
      <c r="H18" s="38">
        <v>26.698707900000002</v>
      </c>
      <c r="I18" s="39">
        <f t="shared" si="0"/>
        <v>64.596487487500013</v>
      </c>
    </row>
    <row r="19" spans="1:9" s="40" customFormat="1" ht="14.25" customHeight="1">
      <c r="A19" s="35">
        <v>11</v>
      </c>
      <c r="B19" s="36" t="s">
        <v>57</v>
      </c>
      <c r="C19" s="37">
        <v>3</v>
      </c>
      <c r="D19" s="37">
        <v>1.8524929999999999</v>
      </c>
      <c r="E19" s="37">
        <v>2</v>
      </c>
      <c r="F19" s="38">
        <v>44.858800000000002</v>
      </c>
      <c r="G19" s="37">
        <v>6</v>
      </c>
      <c r="H19" s="38">
        <v>15.00190411</v>
      </c>
      <c r="I19" s="39">
        <f t="shared" si="0"/>
        <v>61.713197110000003</v>
      </c>
    </row>
    <row r="20" spans="1:9" s="40" customFormat="1" ht="14.25" customHeight="1">
      <c r="A20" s="35">
        <v>12</v>
      </c>
      <c r="B20" s="36" t="s">
        <v>56</v>
      </c>
      <c r="C20" s="37">
        <v>48</v>
      </c>
      <c r="D20" s="37">
        <v>22.515419999999999</v>
      </c>
      <c r="E20" s="37">
        <v>20</v>
      </c>
      <c r="F20" s="38">
        <v>12.05412514</v>
      </c>
      <c r="G20" s="37">
        <v>56</v>
      </c>
      <c r="H20" s="38">
        <v>20.552862899999997</v>
      </c>
      <c r="I20" s="39">
        <f t="shared" si="0"/>
        <v>55.122408039999996</v>
      </c>
    </row>
    <row r="21" spans="1:9" s="40" customFormat="1" ht="14.25" customHeight="1">
      <c r="A21" s="35">
        <v>13</v>
      </c>
      <c r="B21" s="36" t="s">
        <v>51</v>
      </c>
      <c r="C21" s="37">
        <v>6</v>
      </c>
      <c r="D21" s="37">
        <v>22.699856</v>
      </c>
      <c r="E21" s="37">
        <v>0</v>
      </c>
      <c r="F21" s="38">
        <v>0</v>
      </c>
      <c r="G21" s="37">
        <v>11</v>
      </c>
      <c r="H21" s="38">
        <v>3.6668699500000002</v>
      </c>
      <c r="I21" s="39">
        <f t="shared" si="0"/>
        <v>26.366725949999999</v>
      </c>
    </row>
    <row r="22" spans="1:9" s="40" customFormat="1" ht="14.25" customHeight="1">
      <c r="A22" s="35">
        <v>14</v>
      </c>
      <c r="B22" s="43" t="s">
        <v>59</v>
      </c>
      <c r="C22" s="37">
        <v>1</v>
      </c>
      <c r="D22" s="37">
        <v>1.9771529999999999</v>
      </c>
      <c r="E22" s="37">
        <v>0</v>
      </c>
      <c r="F22" s="38">
        <v>0</v>
      </c>
      <c r="G22" s="37">
        <v>3</v>
      </c>
      <c r="H22" s="38">
        <v>17.08691194</v>
      </c>
      <c r="I22" s="39">
        <f t="shared" si="0"/>
        <v>19.064064940000002</v>
      </c>
    </row>
    <row r="23" spans="1:9" s="40" customFormat="1" ht="14.25" customHeight="1">
      <c r="A23" s="35">
        <v>15</v>
      </c>
      <c r="B23" s="43" t="s">
        <v>58</v>
      </c>
      <c r="C23" s="37">
        <v>1</v>
      </c>
      <c r="D23" s="37">
        <v>0.01</v>
      </c>
      <c r="E23" s="37">
        <v>4</v>
      </c>
      <c r="F23" s="38">
        <v>1.713338</v>
      </c>
      <c r="G23" s="37">
        <v>11</v>
      </c>
      <c r="H23" s="38">
        <v>9.0160011300000011</v>
      </c>
      <c r="I23" s="39">
        <f t="shared" si="0"/>
        <v>10.739339130000001</v>
      </c>
    </row>
    <row r="24" spans="1:9" s="40" customFormat="1" ht="14.25" customHeight="1">
      <c r="A24" s="35">
        <v>16</v>
      </c>
      <c r="B24" s="43" t="s">
        <v>49</v>
      </c>
      <c r="C24" s="37">
        <v>28</v>
      </c>
      <c r="D24" s="37">
        <v>4.5078342899999999</v>
      </c>
      <c r="E24" s="37">
        <v>18</v>
      </c>
      <c r="F24" s="38">
        <v>-59.818035000000002</v>
      </c>
      <c r="G24" s="37">
        <v>235</v>
      </c>
      <c r="H24" s="38">
        <v>62.825573899999981</v>
      </c>
      <c r="I24" s="39">
        <f t="shared" si="0"/>
        <v>7.5153731899999769</v>
      </c>
    </row>
    <row r="25" spans="1:9" s="40" customFormat="1" ht="14.25" customHeight="1">
      <c r="A25" s="35">
        <v>17</v>
      </c>
      <c r="B25" s="43" t="s">
        <v>61</v>
      </c>
      <c r="C25" s="37">
        <v>2</v>
      </c>
      <c r="D25" s="37">
        <v>0.3</v>
      </c>
      <c r="E25" s="37">
        <v>4</v>
      </c>
      <c r="F25" s="38">
        <v>3.3714050000000002</v>
      </c>
      <c r="G25" s="37">
        <v>17</v>
      </c>
      <c r="H25" s="38">
        <v>2.2449920099999998</v>
      </c>
      <c r="I25" s="39">
        <f t="shared" si="0"/>
        <v>5.9163970099999998</v>
      </c>
    </row>
    <row r="26" spans="1:9" s="40" customFormat="1" ht="14.25" customHeight="1">
      <c r="A26" s="35">
        <v>18</v>
      </c>
      <c r="B26" s="130" t="s">
        <v>60</v>
      </c>
      <c r="C26" s="37">
        <v>1</v>
      </c>
      <c r="D26" s="37">
        <v>0.2</v>
      </c>
      <c r="E26" s="37">
        <v>1</v>
      </c>
      <c r="F26" s="38">
        <v>0.15</v>
      </c>
      <c r="G26" s="37">
        <v>11</v>
      </c>
      <c r="H26" s="38">
        <v>3.4996262300000005</v>
      </c>
      <c r="I26" s="39">
        <f t="shared" si="0"/>
        <v>3.8496262300000006</v>
      </c>
    </row>
    <row r="27" spans="1:9" s="40" customFormat="1" ht="14.25" customHeight="1">
      <c r="A27" s="35">
        <v>19</v>
      </c>
      <c r="B27" s="129" t="s">
        <v>205</v>
      </c>
      <c r="C27" s="37">
        <v>0</v>
      </c>
      <c r="D27" s="37">
        <v>0</v>
      </c>
      <c r="E27" s="37">
        <v>0</v>
      </c>
      <c r="F27" s="38">
        <v>0</v>
      </c>
      <c r="G27" s="37">
        <v>1</v>
      </c>
      <c r="H27" s="38">
        <v>0.54912561999999998</v>
      </c>
      <c r="I27" s="39">
        <f t="shared" si="0"/>
        <v>0.54912561999999998</v>
      </c>
    </row>
    <row r="28" spans="1:9" s="46" customFormat="1" ht="14.25" customHeight="1">
      <c r="A28" s="142" t="s">
        <v>62</v>
      </c>
      <c r="B28" s="143"/>
      <c r="C28" s="44">
        <f t="shared" ref="C28:I28" si="1">SUM(C9:C27)</f>
        <v>1812</v>
      </c>
      <c r="D28" s="45">
        <f t="shared" si="1"/>
        <v>11521.124461189995</v>
      </c>
      <c r="E28" s="44">
        <f t="shared" si="1"/>
        <v>994</v>
      </c>
      <c r="F28" s="45">
        <f t="shared" si="1"/>
        <v>9535.9460126887516</v>
      </c>
      <c r="G28" s="44">
        <f t="shared" si="1"/>
        <v>3298</v>
      </c>
      <c r="H28" s="45">
        <f t="shared" si="1"/>
        <v>4078.1715694799991</v>
      </c>
      <c r="I28" s="45">
        <f t="shared" si="1"/>
        <v>25135.242043358747</v>
      </c>
    </row>
    <row r="29" spans="1:9" s="50" customFormat="1" ht="14.25" customHeight="1">
      <c r="A29" s="47"/>
      <c r="B29" s="47"/>
      <c r="C29" s="48"/>
      <c r="D29" s="49"/>
      <c r="E29" s="48"/>
      <c r="F29" s="49"/>
      <c r="G29" s="48"/>
      <c r="H29" s="49"/>
      <c r="I29" s="49"/>
    </row>
    <row r="30" spans="1:9" ht="15.75">
      <c r="A30" s="144" t="s">
        <v>300</v>
      </c>
      <c r="B30" s="144"/>
      <c r="C30" s="144"/>
      <c r="D30" s="144"/>
      <c r="E30" s="144"/>
      <c r="F30" s="144"/>
      <c r="G30" s="144"/>
      <c r="H30" s="144"/>
      <c r="I30" s="144"/>
    </row>
    <row r="31" spans="1:9">
      <c r="A31" s="145" t="str">
        <f>A6</f>
        <v>Tính từ 01/01/2022 đến 20/11/2022</v>
      </c>
      <c r="B31" s="145"/>
      <c r="C31" s="145"/>
      <c r="D31" s="145"/>
      <c r="E31" s="145"/>
      <c r="F31" s="145"/>
      <c r="G31" s="145"/>
      <c r="H31" s="145"/>
      <c r="I31" s="145"/>
    </row>
    <row r="32" spans="1:9">
      <c r="A32" s="51"/>
      <c r="B32" s="52"/>
    </row>
    <row r="33" spans="1:9" s="34" customFormat="1" ht="51">
      <c r="A33" s="29" t="s">
        <v>1</v>
      </c>
      <c r="B33" s="53" t="s">
        <v>63</v>
      </c>
      <c r="C33" s="53" t="s">
        <v>37</v>
      </c>
      <c r="D33" s="53" t="s">
        <v>38</v>
      </c>
      <c r="E33" s="53" t="s">
        <v>39</v>
      </c>
      <c r="F33" s="53" t="s">
        <v>40</v>
      </c>
      <c r="G33" s="53" t="s">
        <v>41</v>
      </c>
      <c r="H33" s="53" t="s">
        <v>42</v>
      </c>
      <c r="I33" s="33" t="s">
        <v>43</v>
      </c>
    </row>
    <row r="34" spans="1:9" s="40" customFormat="1">
      <c r="A34" s="54">
        <v>1</v>
      </c>
      <c r="B34" s="55" t="s">
        <v>64</v>
      </c>
      <c r="C34" s="37">
        <v>248</v>
      </c>
      <c r="D34" s="38">
        <v>1974.2484941199998</v>
      </c>
      <c r="E34" s="37">
        <v>101</v>
      </c>
      <c r="F34" s="38">
        <v>2488.7163074081254</v>
      </c>
      <c r="G34" s="37">
        <v>343</v>
      </c>
      <c r="H34" s="38">
        <v>1313.4357028499999</v>
      </c>
      <c r="I34" s="39">
        <f t="shared" ref="I34:I65" si="2">D34+F34+H34</f>
        <v>5776.4005043781253</v>
      </c>
    </row>
    <row r="35" spans="1:9" s="40" customFormat="1">
      <c r="A35" s="54">
        <v>2</v>
      </c>
      <c r="B35" s="55" t="s">
        <v>66</v>
      </c>
      <c r="C35" s="37">
        <v>183</v>
      </c>
      <c r="D35" s="38">
        <v>3234.3995785600005</v>
      </c>
      <c r="E35" s="37">
        <v>144</v>
      </c>
      <c r="F35" s="38">
        <v>1157.5274030085939</v>
      </c>
      <c r="G35" s="37">
        <v>203</v>
      </c>
      <c r="H35" s="38">
        <v>211.88293289000001</v>
      </c>
      <c r="I35" s="39">
        <f t="shared" si="2"/>
        <v>4603.8099144585949</v>
      </c>
    </row>
    <row r="36" spans="1:9" s="40" customFormat="1">
      <c r="A36" s="54">
        <v>3</v>
      </c>
      <c r="B36" s="55" t="s">
        <v>67</v>
      </c>
      <c r="C36" s="37">
        <v>375</v>
      </c>
      <c r="D36" s="38">
        <v>930.76242487000002</v>
      </c>
      <c r="E36" s="37">
        <v>330</v>
      </c>
      <c r="F36" s="38">
        <v>2737.2701280023498</v>
      </c>
      <c r="G36" s="37">
        <v>1124</v>
      </c>
      <c r="H36" s="38">
        <v>456.63469217999983</v>
      </c>
      <c r="I36" s="39">
        <f t="shared" si="2"/>
        <v>4124.6672450523492</v>
      </c>
    </row>
    <row r="37" spans="1:9" s="40" customFormat="1">
      <c r="A37" s="54">
        <v>4</v>
      </c>
      <c r="B37" s="55" t="s">
        <v>65</v>
      </c>
      <c r="C37" s="37">
        <v>248</v>
      </c>
      <c r="D37" s="38">
        <v>1286.99794479</v>
      </c>
      <c r="E37" s="37">
        <v>117</v>
      </c>
      <c r="F37" s="38">
        <v>818.54995501249698</v>
      </c>
      <c r="G37" s="37">
        <v>292</v>
      </c>
      <c r="H37" s="38">
        <v>141.80052595000004</v>
      </c>
      <c r="I37" s="39">
        <f t="shared" si="2"/>
        <v>2247.348425752497</v>
      </c>
    </row>
    <row r="38" spans="1:9" s="40" customFormat="1">
      <c r="A38" s="54">
        <v>5</v>
      </c>
      <c r="B38" s="58" t="s">
        <v>69</v>
      </c>
      <c r="C38" s="37">
        <v>120</v>
      </c>
      <c r="D38" s="38">
        <v>917.81699449999996</v>
      </c>
      <c r="E38" s="37">
        <v>68</v>
      </c>
      <c r="F38" s="38">
        <v>858.08688940624995</v>
      </c>
      <c r="G38" s="37">
        <v>53</v>
      </c>
      <c r="H38" s="38">
        <v>162.64844629999999</v>
      </c>
      <c r="I38" s="39">
        <f t="shared" si="2"/>
        <v>1938.55233020625</v>
      </c>
    </row>
    <row r="39" spans="1:9" s="57" customFormat="1">
      <c r="A39" s="54">
        <v>6</v>
      </c>
      <c r="B39" s="55" t="s">
        <v>100</v>
      </c>
      <c r="C39" s="37">
        <v>7</v>
      </c>
      <c r="D39" s="38">
        <v>1320.52091</v>
      </c>
      <c r="E39" s="37">
        <v>3</v>
      </c>
      <c r="F39" s="38">
        <v>-1.44</v>
      </c>
      <c r="G39" s="37">
        <v>7</v>
      </c>
      <c r="H39" s="38">
        <v>0.371535</v>
      </c>
      <c r="I39" s="39">
        <f t="shared" si="2"/>
        <v>1319.4524449999999</v>
      </c>
    </row>
    <row r="40" spans="1:9" s="40" customFormat="1">
      <c r="A40" s="54">
        <v>7</v>
      </c>
      <c r="B40" s="55" t="s">
        <v>68</v>
      </c>
      <c r="C40" s="37">
        <v>75</v>
      </c>
      <c r="D40" s="38">
        <v>411.65956899999998</v>
      </c>
      <c r="E40" s="37">
        <v>47</v>
      </c>
      <c r="F40" s="38">
        <v>651.2180757695312</v>
      </c>
      <c r="G40" s="37">
        <v>200</v>
      </c>
      <c r="H40" s="38">
        <v>184.30431027000009</v>
      </c>
      <c r="I40" s="39">
        <f t="shared" si="2"/>
        <v>1247.1819550395312</v>
      </c>
    </row>
    <row r="41" spans="1:9" s="40" customFormat="1">
      <c r="A41" s="54">
        <v>8</v>
      </c>
      <c r="B41" s="55" t="s">
        <v>75</v>
      </c>
      <c r="C41" s="37">
        <v>78</v>
      </c>
      <c r="D41" s="38">
        <v>498.46549099999999</v>
      </c>
      <c r="E41" s="37">
        <v>20</v>
      </c>
      <c r="F41" s="38">
        <v>48.057430358750004</v>
      </c>
      <c r="G41" s="37">
        <v>157</v>
      </c>
      <c r="H41" s="38">
        <v>166.47543023000003</v>
      </c>
      <c r="I41" s="39">
        <f t="shared" si="2"/>
        <v>712.99835158874998</v>
      </c>
    </row>
    <row r="42" spans="1:9" s="40" customFormat="1">
      <c r="A42" s="54">
        <v>9</v>
      </c>
      <c r="B42" s="55" t="s">
        <v>73</v>
      </c>
      <c r="C42" s="37">
        <v>29</v>
      </c>
      <c r="D42" s="38">
        <v>39.665873820000002</v>
      </c>
      <c r="E42" s="37">
        <v>7</v>
      </c>
      <c r="F42" s="38">
        <v>38.852598999999998</v>
      </c>
      <c r="G42" s="37">
        <v>27</v>
      </c>
      <c r="H42" s="38">
        <v>616.47036098000001</v>
      </c>
      <c r="I42" s="39">
        <f t="shared" si="2"/>
        <v>694.98883380000007</v>
      </c>
    </row>
    <row r="43" spans="1:9" s="40" customFormat="1">
      <c r="A43" s="54">
        <v>10</v>
      </c>
      <c r="B43" s="55" t="s">
        <v>70</v>
      </c>
      <c r="C43" s="37">
        <v>23</v>
      </c>
      <c r="D43" s="38">
        <v>189.39877899999999</v>
      </c>
      <c r="E43" s="37">
        <v>16</v>
      </c>
      <c r="F43" s="38">
        <v>138.16716299999999</v>
      </c>
      <c r="G43" s="37">
        <v>19</v>
      </c>
      <c r="H43" s="38">
        <v>183.27728792000002</v>
      </c>
      <c r="I43" s="39">
        <f t="shared" si="2"/>
        <v>510.84322992</v>
      </c>
    </row>
    <row r="44" spans="1:9" s="40" customFormat="1">
      <c r="A44" s="54">
        <v>11</v>
      </c>
      <c r="B44" s="56" t="s">
        <v>79</v>
      </c>
      <c r="C44" s="37">
        <v>17</v>
      </c>
      <c r="D44" s="38">
        <v>94.955073999999996</v>
      </c>
      <c r="E44" s="37">
        <v>14</v>
      </c>
      <c r="F44" s="38">
        <v>134.77097075976562</v>
      </c>
      <c r="G44" s="37">
        <v>7</v>
      </c>
      <c r="H44" s="38">
        <v>9.9870362400000001</v>
      </c>
      <c r="I44" s="39">
        <f t="shared" si="2"/>
        <v>239.71308099976562</v>
      </c>
    </row>
    <row r="45" spans="1:9" s="40" customFormat="1">
      <c r="A45" s="54">
        <v>12</v>
      </c>
      <c r="B45" s="56" t="s">
        <v>81</v>
      </c>
      <c r="C45" s="37">
        <v>1</v>
      </c>
      <c r="D45" s="38">
        <v>1.3024000000000001E-2</v>
      </c>
      <c r="E45" s="37">
        <v>1</v>
      </c>
      <c r="F45" s="38">
        <v>96.494</v>
      </c>
      <c r="G45" s="37">
        <v>17</v>
      </c>
      <c r="H45" s="38">
        <v>123.87684937</v>
      </c>
      <c r="I45" s="39">
        <f t="shared" si="2"/>
        <v>220.38387337</v>
      </c>
    </row>
    <row r="46" spans="1:9" s="40" customFormat="1">
      <c r="A46" s="54">
        <v>13</v>
      </c>
      <c r="B46" s="55" t="s">
        <v>76</v>
      </c>
      <c r="C46" s="37">
        <v>34</v>
      </c>
      <c r="D46" s="38">
        <v>96.456466899999995</v>
      </c>
      <c r="E46" s="37">
        <v>16</v>
      </c>
      <c r="F46" s="38">
        <v>-72.616301000000007</v>
      </c>
      <c r="G46" s="37">
        <v>45</v>
      </c>
      <c r="H46" s="38">
        <v>161.02321244999999</v>
      </c>
      <c r="I46" s="39">
        <f t="shared" si="2"/>
        <v>184.86337834999998</v>
      </c>
    </row>
    <row r="47" spans="1:9" s="40" customFormat="1">
      <c r="A47" s="54">
        <v>14</v>
      </c>
      <c r="B47" s="55" t="s">
        <v>71</v>
      </c>
      <c r="C47" s="37">
        <v>37</v>
      </c>
      <c r="D47" s="38">
        <v>9.2409786700000005</v>
      </c>
      <c r="E47" s="37">
        <v>7</v>
      </c>
      <c r="F47" s="38">
        <v>131.29267899999999</v>
      </c>
      <c r="G47" s="37">
        <v>84</v>
      </c>
      <c r="H47" s="38">
        <v>44.271253899999991</v>
      </c>
      <c r="I47" s="39">
        <f t="shared" si="2"/>
        <v>184.80491157</v>
      </c>
    </row>
    <row r="48" spans="1:9" s="40" customFormat="1">
      <c r="A48" s="54">
        <v>15</v>
      </c>
      <c r="B48" s="55" t="s">
        <v>211</v>
      </c>
      <c r="C48" s="37">
        <v>2</v>
      </c>
      <c r="D48" s="38">
        <v>180.27500000000001</v>
      </c>
      <c r="E48" s="37">
        <v>0</v>
      </c>
      <c r="F48" s="38">
        <v>0</v>
      </c>
      <c r="G48" s="37">
        <v>0</v>
      </c>
      <c r="H48" s="38">
        <v>0</v>
      </c>
      <c r="I48" s="39">
        <f t="shared" si="2"/>
        <v>180.27500000000001</v>
      </c>
    </row>
    <row r="49" spans="1:9" s="40" customFormat="1">
      <c r="A49" s="54">
        <v>16</v>
      </c>
      <c r="B49" s="55" t="s">
        <v>78</v>
      </c>
      <c r="C49" s="37">
        <v>22</v>
      </c>
      <c r="D49" s="38">
        <v>37.582205999999999</v>
      </c>
      <c r="E49" s="37">
        <v>8</v>
      </c>
      <c r="F49" s="38">
        <v>89.011707000000001</v>
      </c>
      <c r="G49" s="37">
        <v>75</v>
      </c>
      <c r="H49" s="38">
        <v>18.744492059999999</v>
      </c>
      <c r="I49" s="39">
        <f t="shared" si="2"/>
        <v>145.33840506000001</v>
      </c>
    </row>
    <row r="50" spans="1:9" s="40" customFormat="1">
      <c r="A50" s="54">
        <v>17</v>
      </c>
      <c r="B50" s="55" t="s">
        <v>74</v>
      </c>
      <c r="C50" s="37">
        <v>47</v>
      </c>
      <c r="D50" s="38">
        <v>63.356301999999999</v>
      </c>
      <c r="E50" s="37">
        <v>14</v>
      </c>
      <c r="F50" s="38">
        <v>29.037911000000001</v>
      </c>
      <c r="G50" s="37">
        <v>53</v>
      </c>
      <c r="H50" s="38">
        <v>40.813733599999999</v>
      </c>
      <c r="I50" s="39">
        <f t="shared" si="2"/>
        <v>133.20794660000001</v>
      </c>
    </row>
    <row r="51" spans="1:9" s="40" customFormat="1">
      <c r="A51" s="54">
        <v>18</v>
      </c>
      <c r="B51" s="55" t="s">
        <v>82</v>
      </c>
      <c r="C51" s="37">
        <v>15</v>
      </c>
      <c r="D51" s="38">
        <v>44.785017659999994</v>
      </c>
      <c r="E51" s="37">
        <v>9</v>
      </c>
      <c r="F51" s="38">
        <v>22.132180000000002</v>
      </c>
      <c r="G51" s="37">
        <v>12</v>
      </c>
      <c r="H51" s="38">
        <v>32.72360587</v>
      </c>
      <c r="I51" s="39">
        <f t="shared" si="2"/>
        <v>99.640803529999999</v>
      </c>
    </row>
    <row r="52" spans="1:9" s="40" customFormat="1">
      <c r="A52" s="54">
        <v>19</v>
      </c>
      <c r="B52" s="55" t="s">
        <v>84</v>
      </c>
      <c r="C52" s="37">
        <v>29</v>
      </c>
      <c r="D52" s="38">
        <v>50.102162100000001</v>
      </c>
      <c r="E52" s="37">
        <v>9</v>
      </c>
      <c r="F52" s="38">
        <v>22.858312999999999</v>
      </c>
      <c r="G52" s="37">
        <v>32</v>
      </c>
      <c r="H52" s="38">
        <v>10.317928050000001</v>
      </c>
      <c r="I52" s="39">
        <f t="shared" si="2"/>
        <v>83.278403150000003</v>
      </c>
    </row>
    <row r="53" spans="1:9" s="40" customFormat="1">
      <c r="A53" s="54">
        <v>20</v>
      </c>
      <c r="B53" s="55" t="s">
        <v>77</v>
      </c>
      <c r="C53" s="37">
        <v>34</v>
      </c>
      <c r="D53" s="38">
        <v>6.7826579999999996</v>
      </c>
      <c r="E53" s="37">
        <v>7</v>
      </c>
      <c r="F53" s="38">
        <v>16.221723000000001</v>
      </c>
      <c r="G53" s="37">
        <v>79</v>
      </c>
      <c r="H53" s="38">
        <v>45.35772515</v>
      </c>
      <c r="I53" s="39">
        <f t="shared" si="2"/>
        <v>68.362106150000002</v>
      </c>
    </row>
    <row r="54" spans="1:9" s="40" customFormat="1">
      <c r="A54" s="54">
        <v>21</v>
      </c>
      <c r="B54" s="55" t="s">
        <v>83</v>
      </c>
      <c r="C54" s="37">
        <v>13</v>
      </c>
      <c r="D54" s="38">
        <v>7.1360359999999998</v>
      </c>
      <c r="E54" s="37">
        <v>1</v>
      </c>
      <c r="F54" s="38">
        <v>1.9E-2</v>
      </c>
      <c r="G54" s="37">
        <v>48</v>
      </c>
      <c r="H54" s="38">
        <v>49.500261000000009</v>
      </c>
      <c r="I54" s="39">
        <f t="shared" si="2"/>
        <v>56.655297000000012</v>
      </c>
    </row>
    <row r="55" spans="1:9" s="40" customFormat="1">
      <c r="A55" s="54">
        <v>22</v>
      </c>
      <c r="B55" s="55" t="s">
        <v>117</v>
      </c>
      <c r="C55" s="37">
        <v>6</v>
      </c>
      <c r="D55" s="38">
        <v>37.607999999999997</v>
      </c>
      <c r="E55" s="37">
        <v>1</v>
      </c>
      <c r="F55" s="38">
        <v>2.9950000000000001</v>
      </c>
      <c r="G55" s="37">
        <v>8</v>
      </c>
      <c r="H55" s="38">
        <v>3.1488524699999996</v>
      </c>
      <c r="I55" s="39">
        <f t="shared" si="2"/>
        <v>43.751852469999996</v>
      </c>
    </row>
    <row r="56" spans="1:9" s="40" customFormat="1">
      <c r="A56" s="54">
        <v>23</v>
      </c>
      <c r="B56" s="55" t="s">
        <v>85</v>
      </c>
      <c r="C56" s="37">
        <v>3</v>
      </c>
      <c r="D56" s="38">
        <v>34.815024000000001</v>
      </c>
      <c r="E56" s="37">
        <v>3</v>
      </c>
      <c r="F56" s="38">
        <v>-4.25</v>
      </c>
      <c r="G56" s="37">
        <v>5</v>
      </c>
      <c r="H56" s="38">
        <v>10.65034947</v>
      </c>
      <c r="I56" s="39">
        <f t="shared" si="2"/>
        <v>41.215373470000003</v>
      </c>
    </row>
    <row r="57" spans="1:9" s="40" customFormat="1">
      <c r="A57" s="54">
        <v>24</v>
      </c>
      <c r="B57" s="55" t="s">
        <v>115</v>
      </c>
      <c r="C57" s="37">
        <v>3</v>
      </c>
      <c r="D57" s="38">
        <v>0.51</v>
      </c>
      <c r="E57" s="37">
        <v>3</v>
      </c>
      <c r="F57" s="38">
        <v>25.165776000000001</v>
      </c>
      <c r="G57" s="37">
        <v>4</v>
      </c>
      <c r="H57" s="38">
        <v>5.4360308899999996</v>
      </c>
      <c r="I57" s="39">
        <f t="shared" si="2"/>
        <v>31.111806890000004</v>
      </c>
    </row>
    <row r="58" spans="1:9" s="40" customFormat="1">
      <c r="A58" s="54">
        <v>25</v>
      </c>
      <c r="B58" s="55" t="s">
        <v>88</v>
      </c>
      <c r="C58" s="37">
        <v>39</v>
      </c>
      <c r="D58" s="38">
        <v>1.8113862000000001</v>
      </c>
      <c r="E58" s="37">
        <v>4</v>
      </c>
      <c r="F58" s="38">
        <v>23.129314999999998</v>
      </c>
      <c r="G58" s="37">
        <v>54</v>
      </c>
      <c r="H58" s="38">
        <v>5.7489210100000001</v>
      </c>
      <c r="I58" s="39">
        <f t="shared" si="2"/>
        <v>30.68962221</v>
      </c>
    </row>
    <row r="59" spans="1:9" s="40" customFormat="1">
      <c r="A59" s="54">
        <v>26</v>
      </c>
      <c r="B59" s="55" t="s">
        <v>209</v>
      </c>
      <c r="C59" s="37">
        <v>1</v>
      </c>
      <c r="D59" s="38">
        <v>5</v>
      </c>
      <c r="E59" s="37">
        <v>3</v>
      </c>
      <c r="F59" s="38">
        <v>22.55</v>
      </c>
      <c r="G59" s="37">
        <v>1</v>
      </c>
      <c r="H59" s="38">
        <v>0.99526906999999998</v>
      </c>
      <c r="I59" s="39">
        <f t="shared" si="2"/>
        <v>28.54526907</v>
      </c>
    </row>
    <row r="60" spans="1:9" s="40" customFormat="1">
      <c r="A60" s="54">
        <v>27</v>
      </c>
      <c r="B60" s="59" t="s">
        <v>72</v>
      </c>
      <c r="C60" s="37">
        <v>3</v>
      </c>
      <c r="D60" s="38">
        <v>9.8390000000000005E-3</v>
      </c>
      <c r="E60" s="37">
        <v>2</v>
      </c>
      <c r="F60" s="38">
        <v>22.538008000000001</v>
      </c>
      <c r="G60" s="37">
        <v>1</v>
      </c>
      <c r="H60" s="38">
        <v>3.1042189999999997E-2</v>
      </c>
      <c r="I60" s="39">
        <f t="shared" si="2"/>
        <v>22.578889190000002</v>
      </c>
    </row>
    <row r="61" spans="1:9" s="40" customFormat="1">
      <c r="A61" s="54">
        <v>28</v>
      </c>
      <c r="B61" s="59" t="s">
        <v>98</v>
      </c>
      <c r="C61" s="37">
        <v>1</v>
      </c>
      <c r="D61" s="38">
        <v>1</v>
      </c>
      <c r="E61" s="37">
        <v>0</v>
      </c>
      <c r="F61" s="38">
        <v>0</v>
      </c>
      <c r="G61" s="37">
        <v>2</v>
      </c>
      <c r="H61" s="38">
        <v>16.936800000000002</v>
      </c>
      <c r="I61" s="39">
        <f t="shared" si="2"/>
        <v>17.936800000000002</v>
      </c>
    </row>
    <row r="62" spans="1:9" s="40" customFormat="1">
      <c r="A62" s="54">
        <v>29</v>
      </c>
      <c r="B62" s="59" t="s">
        <v>120</v>
      </c>
      <c r="C62" s="37">
        <v>5</v>
      </c>
      <c r="D62" s="38">
        <v>5.9377339999999998</v>
      </c>
      <c r="E62" s="37">
        <v>4</v>
      </c>
      <c r="F62" s="38">
        <v>3.2965100000000001</v>
      </c>
      <c r="G62" s="37">
        <v>3</v>
      </c>
      <c r="H62" s="38">
        <v>6.9227322000000004</v>
      </c>
      <c r="I62" s="39">
        <f t="shared" si="2"/>
        <v>16.156976200000003</v>
      </c>
    </row>
    <row r="63" spans="1:9" s="163" customFormat="1">
      <c r="A63" s="158">
        <v>30</v>
      </c>
      <c r="B63" s="159" t="s">
        <v>95</v>
      </c>
      <c r="C63" s="160">
        <v>12</v>
      </c>
      <c r="D63" s="161">
        <v>7.6367010000000004</v>
      </c>
      <c r="E63" s="160">
        <v>3</v>
      </c>
      <c r="F63" s="161">
        <v>4.3236239999999997</v>
      </c>
      <c r="G63" s="160">
        <v>54</v>
      </c>
      <c r="H63" s="161">
        <v>4.0409318800000005</v>
      </c>
      <c r="I63" s="162">
        <f t="shared" si="2"/>
        <v>16.00125688</v>
      </c>
    </row>
    <row r="64" spans="1:9" s="40" customFormat="1">
      <c r="A64" s="54">
        <v>31</v>
      </c>
      <c r="B64" s="59" t="s">
        <v>87</v>
      </c>
      <c r="C64" s="37">
        <v>7</v>
      </c>
      <c r="D64" s="38">
        <v>13.96524</v>
      </c>
      <c r="E64" s="37">
        <v>0</v>
      </c>
      <c r="F64" s="38">
        <v>0</v>
      </c>
      <c r="G64" s="37">
        <v>0</v>
      </c>
      <c r="H64" s="38">
        <v>0</v>
      </c>
      <c r="I64" s="39">
        <f t="shared" si="2"/>
        <v>13.96524</v>
      </c>
    </row>
    <row r="65" spans="1:9" s="40" customFormat="1">
      <c r="A65" s="54">
        <v>32</v>
      </c>
      <c r="B65" s="59" t="s">
        <v>94</v>
      </c>
      <c r="C65" s="37">
        <v>3</v>
      </c>
      <c r="D65" s="38">
        <v>0.79615999999999998</v>
      </c>
      <c r="E65" s="37">
        <v>1</v>
      </c>
      <c r="F65" s="38">
        <v>2</v>
      </c>
      <c r="G65" s="37">
        <v>59</v>
      </c>
      <c r="H65" s="38">
        <v>11.068723840000001</v>
      </c>
      <c r="I65" s="39">
        <f t="shared" si="2"/>
        <v>13.864883840000001</v>
      </c>
    </row>
    <row r="66" spans="1:9" s="40" customFormat="1">
      <c r="A66" s="54">
        <v>33</v>
      </c>
      <c r="B66" s="59" t="s">
        <v>103</v>
      </c>
      <c r="C66" s="37">
        <v>9</v>
      </c>
      <c r="D66" s="38">
        <v>0.38457000000000002</v>
      </c>
      <c r="E66" s="37">
        <v>4</v>
      </c>
      <c r="F66" s="38">
        <v>9.2810349999999993</v>
      </c>
      <c r="G66" s="37">
        <v>11</v>
      </c>
      <c r="H66" s="38">
        <v>1.75574337</v>
      </c>
      <c r="I66" s="39">
        <f t="shared" ref="I66:I97" si="3">D66+F66+H66</f>
        <v>11.421348369999999</v>
      </c>
    </row>
    <row r="67" spans="1:9" s="40" customFormat="1">
      <c r="A67" s="54">
        <v>34</v>
      </c>
      <c r="B67" s="60" t="s">
        <v>89</v>
      </c>
      <c r="C67" s="37">
        <v>15</v>
      </c>
      <c r="D67" s="38">
        <v>4.4173</v>
      </c>
      <c r="E67" s="37">
        <v>5</v>
      </c>
      <c r="F67" s="38">
        <v>5.8712920000000004</v>
      </c>
      <c r="G67" s="37">
        <v>11</v>
      </c>
      <c r="H67" s="38">
        <v>0.70568396999999983</v>
      </c>
      <c r="I67" s="39">
        <f t="shared" si="3"/>
        <v>10.99427597</v>
      </c>
    </row>
    <row r="68" spans="1:9" s="40" customFormat="1">
      <c r="A68" s="54">
        <v>35</v>
      </c>
      <c r="B68" s="59" t="s">
        <v>99</v>
      </c>
      <c r="C68" s="37">
        <v>1</v>
      </c>
      <c r="D68" s="38">
        <v>0.11599</v>
      </c>
      <c r="E68" s="37">
        <v>0</v>
      </c>
      <c r="F68" s="38">
        <v>0</v>
      </c>
      <c r="G68" s="37">
        <v>45</v>
      </c>
      <c r="H68" s="38">
        <v>10.318764380000001</v>
      </c>
      <c r="I68" s="39">
        <f t="shared" si="3"/>
        <v>10.434754380000001</v>
      </c>
    </row>
    <row r="69" spans="1:9" s="40" customFormat="1">
      <c r="A69" s="54">
        <v>36</v>
      </c>
      <c r="B69" s="59" t="s">
        <v>210</v>
      </c>
      <c r="C69" s="37">
        <v>2</v>
      </c>
      <c r="D69" s="38">
        <v>1.0489999999999999</v>
      </c>
      <c r="E69" s="37">
        <v>1</v>
      </c>
      <c r="F69" s="38">
        <v>5.5</v>
      </c>
      <c r="G69" s="37">
        <v>0</v>
      </c>
      <c r="H69" s="38">
        <v>0</v>
      </c>
      <c r="I69" s="39">
        <f t="shared" si="3"/>
        <v>6.5489999999999995</v>
      </c>
    </row>
    <row r="70" spans="1:9" s="40" customFormat="1">
      <c r="A70" s="54">
        <v>37</v>
      </c>
      <c r="B70" s="59" t="s">
        <v>137</v>
      </c>
      <c r="C70" s="37">
        <v>3</v>
      </c>
      <c r="D70" s="38">
        <v>2.3677410000000001</v>
      </c>
      <c r="E70" s="37">
        <v>1</v>
      </c>
      <c r="F70" s="38">
        <v>3.1381869999999998</v>
      </c>
      <c r="G70" s="37">
        <v>1</v>
      </c>
      <c r="H70" s="38">
        <v>5.6000000000000001E-2</v>
      </c>
      <c r="I70" s="39">
        <f t="shared" si="3"/>
        <v>5.561928</v>
      </c>
    </row>
    <row r="71" spans="1:9" s="40" customFormat="1">
      <c r="A71" s="54">
        <v>38</v>
      </c>
      <c r="B71" s="59" t="s">
        <v>230</v>
      </c>
      <c r="C71" s="37">
        <v>0</v>
      </c>
      <c r="D71" s="38">
        <v>0</v>
      </c>
      <c r="E71" s="37">
        <v>2</v>
      </c>
      <c r="F71" s="38">
        <v>3.8219411874999998</v>
      </c>
      <c r="G71" s="37">
        <v>1</v>
      </c>
      <c r="H71" s="38">
        <v>0.95032954000000003</v>
      </c>
      <c r="I71" s="39">
        <f t="shared" si="3"/>
        <v>4.7722707274999996</v>
      </c>
    </row>
    <row r="72" spans="1:9" s="40" customFormat="1">
      <c r="A72" s="54">
        <v>39</v>
      </c>
      <c r="B72" s="59" t="s">
        <v>112</v>
      </c>
      <c r="C72" s="37">
        <v>5</v>
      </c>
      <c r="D72" s="38">
        <v>1.715087</v>
      </c>
      <c r="E72" s="37">
        <v>0</v>
      </c>
      <c r="F72" s="38">
        <v>0</v>
      </c>
      <c r="G72" s="37">
        <v>8</v>
      </c>
      <c r="H72" s="38">
        <v>1.31544321</v>
      </c>
      <c r="I72" s="39">
        <f t="shared" si="3"/>
        <v>3.0305302100000002</v>
      </c>
    </row>
    <row r="73" spans="1:9" s="40" customFormat="1">
      <c r="A73" s="54">
        <v>40</v>
      </c>
      <c r="B73" s="59" t="s">
        <v>113</v>
      </c>
      <c r="C73" s="37">
        <v>6</v>
      </c>
      <c r="D73" s="38">
        <v>0.92137899999999995</v>
      </c>
      <c r="E73" s="37">
        <v>1</v>
      </c>
      <c r="F73" s="38">
        <v>0.12925500000000001</v>
      </c>
      <c r="G73" s="37">
        <v>5</v>
      </c>
      <c r="H73" s="38">
        <v>1.81649989</v>
      </c>
      <c r="I73" s="39">
        <f t="shared" si="3"/>
        <v>2.8671338899999999</v>
      </c>
    </row>
    <row r="74" spans="1:9" s="40" customFormat="1">
      <c r="A74" s="54">
        <v>41</v>
      </c>
      <c r="B74" s="59" t="s">
        <v>114</v>
      </c>
      <c r="C74" s="37">
        <v>6</v>
      </c>
      <c r="D74" s="38">
        <v>1.2450000000000001</v>
      </c>
      <c r="E74" s="37">
        <v>1</v>
      </c>
      <c r="F74" s="38">
        <v>0.25374600000000003</v>
      </c>
      <c r="G74" s="37">
        <v>6</v>
      </c>
      <c r="H74" s="38">
        <v>1.03060722</v>
      </c>
      <c r="I74" s="39">
        <f t="shared" si="3"/>
        <v>2.52935322</v>
      </c>
    </row>
    <row r="75" spans="1:9" s="40" customFormat="1">
      <c r="A75" s="54">
        <v>42</v>
      </c>
      <c r="B75" s="59" t="s">
        <v>109</v>
      </c>
      <c r="C75" s="37">
        <v>0</v>
      </c>
      <c r="D75" s="38">
        <v>0</v>
      </c>
      <c r="E75" s="37">
        <v>0</v>
      </c>
      <c r="F75" s="38">
        <v>0</v>
      </c>
      <c r="G75" s="37">
        <v>2</v>
      </c>
      <c r="H75" s="38">
        <v>2.0868590600000001</v>
      </c>
      <c r="I75" s="39">
        <f t="shared" si="3"/>
        <v>2.0868590600000001</v>
      </c>
    </row>
    <row r="76" spans="1:9" s="40" customFormat="1">
      <c r="A76" s="54">
        <v>43</v>
      </c>
      <c r="B76" s="59" t="s">
        <v>93</v>
      </c>
      <c r="C76" s="37">
        <v>1</v>
      </c>
      <c r="D76" s="38">
        <v>0.86956500000000003</v>
      </c>
      <c r="E76" s="37">
        <v>1</v>
      </c>
      <c r="F76" s="38">
        <v>4.4999999999999998E-2</v>
      </c>
      <c r="G76" s="37">
        <v>7</v>
      </c>
      <c r="H76" s="38">
        <v>0.9086526800000001</v>
      </c>
      <c r="I76" s="39">
        <f t="shared" si="3"/>
        <v>1.8232176800000002</v>
      </c>
    </row>
    <row r="77" spans="1:9" s="40" customFormat="1">
      <c r="A77" s="54">
        <v>44</v>
      </c>
      <c r="B77" s="59" t="s">
        <v>96</v>
      </c>
      <c r="C77" s="37">
        <v>0</v>
      </c>
      <c r="D77" s="38">
        <v>0</v>
      </c>
      <c r="E77" s="37">
        <v>0</v>
      </c>
      <c r="F77" s="38">
        <v>0</v>
      </c>
      <c r="G77" s="37">
        <v>9</v>
      </c>
      <c r="H77" s="38">
        <v>1.6795950800000001</v>
      </c>
      <c r="I77" s="39">
        <f t="shared" si="3"/>
        <v>1.6795950800000001</v>
      </c>
    </row>
    <row r="78" spans="1:9" s="40" customFormat="1">
      <c r="A78" s="54">
        <v>45</v>
      </c>
      <c r="B78" s="59" t="s">
        <v>86</v>
      </c>
      <c r="C78" s="37">
        <v>0</v>
      </c>
      <c r="D78" s="38">
        <v>0</v>
      </c>
      <c r="E78" s="37">
        <v>1</v>
      </c>
      <c r="F78" s="38">
        <v>0.08</v>
      </c>
      <c r="G78" s="37">
        <v>2</v>
      </c>
      <c r="H78" s="38">
        <v>1.331</v>
      </c>
      <c r="I78" s="39">
        <f t="shared" si="3"/>
        <v>1.411</v>
      </c>
    </row>
    <row r="79" spans="1:9" s="40" customFormat="1">
      <c r="A79" s="54">
        <v>46</v>
      </c>
      <c r="B79" s="59" t="s">
        <v>110</v>
      </c>
      <c r="C79" s="37">
        <v>2</v>
      </c>
      <c r="D79" s="38">
        <v>5.5E-2</v>
      </c>
      <c r="E79" s="37">
        <v>1</v>
      </c>
      <c r="F79" s="38">
        <v>0.55741362500000002</v>
      </c>
      <c r="G79" s="37">
        <v>2</v>
      </c>
      <c r="H79" s="38">
        <v>0.65723847000000002</v>
      </c>
      <c r="I79" s="39">
        <f t="shared" si="3"/>
        <v>1.2696520950000001</v>
      </c>
    </row>
    <row r="80" spans="1:9" s="40" customFormat="1">
      <c r="A80" s="54">
        <v>47</v>
      </c>
      <c r="B80" s="59" t="s">
        <v>105</v>
      </c>
      <c r="C80" s="37">
        <v>1</v>
      </c>
      <c r="D80" s="38">
        <v>0.84344600000000003</v>
      </c>
      <c r="E80" s="37">
        <v>2</v>
      </c>
      <c r="F80" s="38">
        <v>0.19465099999999999</v>
      </c>
      <c r="G80" s="37">
        <v>8</v>
      </c>
      <c r="H80" s="38">
        <v>0.19911179999999998</v>
      </c>
      <c r="I80" s="39">
        <f t="shared" si="3"/>
        <v>1.2372088000000001</v>
      </c>
    </row>
    <row r="81" spans="1:9" s="40" customFormat="1">
      <c r="A81" s="54">
        <v>48</v>
      </c>
      <c r="B81" s="59" t="s">
        <v>108</v>
      </c>
      <c r="C81" s="37">
        <v>1</v>
      </c>
      <c r="D81" s="38">
        <v>0.01</v>
      </c>
      <c r="E81" s="37">
        <v>0</v>
      </c>
      <c r="F81" s="38">
        <v>0</v>
      </c>
      <c r="G81" s="37">
        <v>8</v>
      </c>
      <c r="H81" s="38">
        <v>1.1523509999999999</v>
      </c>
      <c r="I81" s="39">
        <f t="shared" si="3"/>
        <v>1.1623509999999999</v>
      </c>
    </row>
    <row r="82" spans="1:9" s="40" customFormat="1">
      <c r="A82" s="54">
        <v>49</v>
      </c>
      <c r="B82" s="59" t="s">
        <v>119</v>
      </c>
      <c r="C82" s="37">
        <v>2</v>
      </c>
      <c r="D82" s="38">
        <v>1.1200000000000001</v>
      </c>
      <c r="E82" s="37">
        <v>1</v>
      </c>
      <c r="F82" s="38">
        <v>6.5180000000000004E-3</v>
      </c>
      <c r="G82" s="37">
        <v>1</v>
      </c>
      <c r="H82" s="38">
        <v>2.6086939999999999E-2</v>
      </c>
      <c r="I82" s="39">
        <f t="shared" si="3"/>
        <v>1.15260494</v>
      </c>
    </row>
    <row r="83" spans="1:9" s="40" customFormat="1">
      <c r="A83" s="54">
        <v>50</v>
      </c>
      <c r="B83" s="59" t="s">
        <v>90</v>
      </c>
      <c r="C83" s="37">
        <v>1</v>
      </c>
      <c r="D83" s="38">
        <v>2.0825E-2</v>
      </c>
      <c r="E83" s="37">
        <v>0</v>
      </c>
      <c r="F83" s="38">
        <v>0</v>
      </c>
      <c r="G83" s="37">
        <v>2</v>
      </c>
      <c r="H83" s="38">
        <v>1.10319119</v>
      </c>
      <c r="I83" s="39">
        <f t="shared" si="3"/>
        <v>1.1240161900000001</v>
      </c>
    </row>
    <row r="84" spans="1:9" s="40" customFormat="1">
      <c r="A84" s="54">
        <v>51</v>
      </c>
      <c r="B84" s="59" t="s">
        <v>253</v>
      </c>
      <c r="C84" s="37">
        <v>0</v>
      </c>
      <c r="D84" s="38">
        <v>0</v>
      </c>
      <c r="E84" s="37">
        <v>1</v>
      </c>
      <c r="F84" s="38">
        <v>9.3090000000000006E-2</v>
      </c>
      <c r="G84" s="37">
        <v>3</v>
      </c>
      <c r="H84" s="38">
        <v>1.0018659999999999</v>
      </c>
      <c r="I84" s="39">
        <f t="shared" si="3"/>
        <v>1.0949559999999998</v>
      </c>
    </row>
    <row r="85" spans="1:9" s="40" customFormat="1">
      <c r="A85" s="54">
        <v>52</v>
      </c>
      <c r="B85" s="59" t="s">
        <v>106</v>
      </c>
      <c r="C85" s="37">
        <v>0</v>
      </c>
      <c r="D85" s="38">
        <v>0</v>
      </c>
      <c r="E85" s="37">
        <v>0</v>
      </c>
      <c r="F85" s="38">
        <v>0</v>
      </c>
      <c r="G85" s="37">
        <v>3</v>
      </c>
      <c r="H85" s="38">
        <v>0.91272500000000001</v>
      </c>
      <c r="I85" s="39">
        <f t="shared" si="3"/>
        <v>0.91272500000000001</v>
      </c>
    </row>
    <row r="86" spans="1:9" s="40" customFormat="1">
      <c r="A86" s="54">
        <v>53</v>
      </c>
      <c r="B86" s="59" t="s">
        <v>229</v>
      </c>
      <c r="C86" s="37">
        <v>0</v>
      </c>
      <c r="D86" s="38">
        <v>0</v>
      </c>
      <c r="E86" s="37">
        <v>0</v>
      </c>
      <c r="F86" s="38">
        <v>0</v>
      </c>
      <c r="G86" s="37">
        <v>3</v>
      </c>
      <c r="H86" s="38">
        <v>0.90464500000000003</v>
      </c>
      <c r="I86" s="39">
        <f t="shared" si="3"/>
        <v>0.90464500000000003</v>
      </c>
    </row>
    <row r="87" spans="1:9" s="40" customFormat="1">
      <c r="A87" s="54">
        <v>54</v>
      </c>
      <c r="B87" s="59" t="s">
        <v>121</v>
      </c>
      <c r="C87" s="37">
        <v>2</v>
      </c>
      <c r="D87" s="38">
        <v>0.26500000000000001</v>
      </c>
      <c r="E87" s="37">
        <v>1</v>
      </c>
      <c r="F87" s="38">
        <v>0.24</v>
      </c>
      <c r="G87" s="37">
        <v>4</v>
      </c>
      <c r="H87" s="38">
        <v>0.35778199999999999</v>
      </c>
      <c r="I87" s="39">
        <f t="shared" si="3"/>
        <v>0.86278199999999994</v>
      </c>
    </row>
    <row r="88" spans="1:9" s="40" customFormat="1">
      <c r="A88" s="54">
        <v>55</v>
      </c>
      <c r="B88" s="59" t="s">
        <v>127</v>
      </c>
      <c r="C88" s="37">
        <v>3</v>
      </c>
      <c r="D88" s="38">
        <v>0.155</v>
      </c>
      <c r="E88" s="37">
        <v>0</v>
      </c>
      <c r="F88" s="38">
        <v>0</v>
      </c>
      <c r="G88" s="37">
        <v>6</v>
      </c>
      <c r="H88" s="38">
        <v>0.66274060999999995</v>
      </c>
      <c r="I88" s="39">
        <f t="shared" si="3"/>
        <v>0.81774060999999998</v>
      </c>
    </row>
    <row r="89" spans="1:9" s="40" customFormat="1">
      <c r="A89" s="54">
        <v>56</v>
      </c>
      <c r="B89" s="59" t="s">
        <v>97</v>
      </c>
      <c r="C89" s="37">
        <v>1</v>
      </c>
      <c r="D89" s="38">
        <v>3.6999999999999998E-2</v>
      </c>
      <c r="E89" s="37">
        <v>1</v>
      </c>
      <c r="F89" s="38">
        <v>0.19689999999999999</v>
      </c>
      <c r="G89" s="37">
        <v>6</v>
      </c>
      <c r="H89" s="38">
        <v>0.52235452999999998</v>
      </c>
      <c r="I89" s="39">
        <f t="shared" si="3"/>
        <v>0.75625452999999998</v>
      </c>
    </row>
    <row r="90" spans="1:9" s="40" customFormat="1">
      <c r="A90" s="54">
        <v>57</v>
      </c>
      <c r="B90" s="59" t="s">
        <v>101</v>
      </c>
      <c r="C90" s="37">
        <v>3</v>
      </c>
      <c r="D90" s="38">
        <v>0.22500000000000001</v>
      </c>
      <c r="E90" s="37">
        <v>3</v>
      </c>
      <c r="F90" s="38">
        <v>3.0078000000000001E-2</v>
      </c>
      <c r="G90" s="37">
        <v>21</v>
      </c>
      <c r="H90" s="38">
        <v>0.45123220000000003</v>
      </c>
      <c r="I90" s="39">
        <f t="shared" si="3"/>
        <v>0.70631020000000011</v>
      </c>
    </row>
    <row r="91" spans="1:9" s="40" customFormat="1">
      <c r="A91" s="54">
        <v>58</v>
      </c>
      <c r="B91" s="59" t="s">
        <v>287</v>
      </c>
      <c r="C91" s="37">
        <v>0</v>
      </c>
      <c r="D91" s="38">
        <v>0</v>
      </c>
      <c r="E91" s="37">
        <v>0</v>
      </c>
      <c r="F91" s="38">
        <v>0</v>
      </c>
      <c r="G91" s="37">
        <v>2</v>
      </c>
      <c r="H91" s="38">
        <v>0.68630899999999995</v>
      </c>
      <c r="I91" s="39">
        <f t="shared" si="3"/>
        <v>0.68630899999999995</v>
      </c>
    </row>
    <row r="92" spans="1:9" s="40" customFormat="1">
      <c r="A92" s="54">
        <v>59</v>
      </c>
      <c r="B92" s="59" t="s">
        <v>91</v>
      </c>
      <c r="C92" s="37">
        <v>2</v>
      </c>
      <c r="D92" s="38">
        <v>0.271368</v>
      </c>
      <c r="E92" s="37">
        <v>1</v>
      </c>
      <c r="F92" s="38">
        <v>0.25</v>
      </c>
      <c r="G92" s="37">
        <v>1</v>
      </c>
      <c r="H92" s="38">
        <v>0.15508551000000001</v>
      </c>
      <c r="I92" s="39">
        <f t="shared" si="3"/>
        <v>0.67645351000000009</v>
      </c>
    </row>
    <row r="93" spans="1:9" s="40" customFormat="1">
      <c r="A93" s="54">
        <v>60</v>
      </c>
      <c r="B93" s="59" t="s">
        <v>132</v>
      </c>
      <c r="C93" s="37">
        <v>1</v>
      </c>
      <c r="D93" s="38">
        <v>0.05</v>
      </c>
      <c r="E93" s="37">
        <v>0</v>
      </c>
      <c r="F93" s="38">
        <v>0</v>
      </c>
      <c r="G93" s="37">
        <v>4</v>
      </c>
      <c r="H93" s="38">
        <v>0.58272000000000002</v>
      </c>
      <c r="I93" s="39">
        <f t="shared" si="3"/>
        <v>0.63272000000000006</v>
      </c>
    </row>
    <row r="94" spans="1:9" s="40" customFormat="1">
      <c r="A94" s="54">
        <v>61</v>
      </c>
      <c r="B94" s="59" t="s">
        <v>118</v>
      </c>
      <c r="C94" s="37">
        <v>1</v>
      </c>
      <c r="D94" s="38">
        <v>4.4999999999999998E-2</v>
      </c>
      <c r="E94" s="37">
        <v>0</v>
      </c>
      <c r="F94" s="38">
        <v>0</v>
      </c>
      <c r="G94" s="37">
        <v>1</v>
      </c>
      <c r="H94" s="38">
        <v>0.52200000000000002</v>
      </c>
      <c r="I94" s="39">
        <f t="shared" si="3"/>
        <v>0.56700000000000006</v>
      </c>
    </row>
    <row r="95" spans="1:9" s="40" customFormat="1">
      <c r="A95" s="54">
        <v>62</v>
      </c>
      <c r="B95" s="59" t="s">
        <v>116</v>
      </c>
      <c r="C95" s="37">
        <v>0</v>
      </c>
      <c r="D95" s="38">
        <v>0</v>
      </c>
      <c r="E95" s="37">
        <v>0</v>
      </c>
      <c r="F95" s="38">
        <v>0</v>
      </c>
      <c r="G95" s="37">
        <v>5</v>
      </c>
      <c r="H95" s="38">
        <v>0.54911988</v>
      </c>
      <c r="I95" s="39">
        <f t="shared" si="3"/>
        <v>0.54911988</v>
      </c>
    </row>
    <row r="96" spans="1:9" s="40" customFormat="1">
      <c r="A96" s="54">
        <v>63</v>
      </c>
      <c r="B96" s="59" t="s">
        <v>218</v>
      </c>
      <c r="C96" s="37">
        <v>0</v>
      </c>
      <c r="D96" s="38">
        <v>0</v>
      </c>
      <c r="E96" s="37">
        <v>0</v>
      </c>
      <c r="F96" s="38">
        <v>0</v>
      </c>
      <c r="G96" s="37">
        <v>1</v>
      </c>
      <c r="H96" s="38">
        <v>0.452513</v>
      </c>
      <c r="I96" s="39">
        <f t="shared" si="3"/>
        <v>0.452513</v>
      </c>
    </row>
    <row r="97" spans="1:9" s="40" customFormat="1">
      <c r="A97" s="54">
        <v>64</v>
      </c>
      <c r="B97" s="126" t="s">
        <v>214</v>
      </c>
      <c r="C97" s="37">
        <v>0</v>
      </c>
      <c r="D97" s="38">
        <v>0</v>
      </c>
      <c r="E97" s="37">
        <v>0</v>
      </c>
      <c r="F97" s="38">
        <v>0</v>
      </c>
      <c r="G97" s="37">
        <v>1</v>
      </c>
      <c r="H97" s="38">
        <v>0.42481000000000002</v>
      </c>
      <c r="I97" s="39">
        <f t="shared" si="3"/>
        <v>0.42481000000000002</v>
      </c>
    </row>
    <row r="98" spans="1:9" s="40" customFormat="1">
      <c r="A98" s="54">
        <v>65</v>
      </c>
      <c r="B98" s="59" t="s">
        <v>284</v>
      </c>
      <c r="C98" s="37">
        <v>0</v>
      </c>
      <c r="D98" s="38">
        <v>0</v>
      </c>
      <c r="E98" s="37">
        <v>0</v>
      </c>
      <c r="F98" s="38">
        <v>0</v>
      </c>
      <c r="G98" s="37">
        <v>3</v>
      </c>
      <c r="H98" s="38">
        <v>0.36241800000000002</v>
      </c>
      <c r="I98" s="39">
        <f t="shared" ref="I98:I129" si="4">D98+F98+H98</f>
        <v>0.36241800000000002</v>
      </c>
    </row>
    <row r="99" spans="1:9" s="40" customFormat="1">
      <c r="A99" s="54">
        <v>66</v>
      </c>
      <c r="B99" s="59" t="s">
        <v>107</v>
      </c>
      <c r="C99" s="37">
        <v>0</v>
      </c>
      <c r="D99" s="38">
        <v>0</v>
      </c>
      <c r="E99" s="37">
        <v>0</v>
      </c>
      <c r="F99" s="38">
        <v>0</v>
      </c>
      <c r="G99" s="37">
        <v>2</v>
      </c>
      <c r="H99" s="38">
        <v>0.32374000000000003</v>
      </c>
      <c r="I99" s="39">
        <f t="shared" si="4"/>
        <v>0.32374000000000003</v>
      </c>
    </row>
    <row r="100" spans="1:9" s="40" customFormat="1">
      <c r="A100" s="54">
        <v>67</v>
      </c>
      <c r="B100" s="59" t="s">
        <v>212</v>
      </c>
      <c r="C100" s="37">
        <v>1</v>
      </c>
      <c r="D100" s="38">
        <v>0.02</v>
      </c>
      <c r="E100" s="37">
        <v>0</v>
      </c>
      <c r="F100" s="38">
        <v>0</v>
      </c>
      <c r="G100" s="37">
        <v>3</v>
      </c>
      <c r="H100" s="38">
        <v>0.28788659000000005</v>
      </c>
      <c r="I100" s="39">
        <f t="shared" si="4"/>
        <v>0.30788659000000007</v>
      </c>
    </row>
    <row r="101" spans="1:9" s="40" customFormat="1">
      <c r="A101" s="54">
        <v>68</v>
      </c>
      <c r="B101" s="59" t="s">
        <v>243</v>
      </c>
      <c r="C101" s="37">
        <v>0</v>
      </c>
      <c r="D101" s="38">
        <v>0</v>
      </c>
      <c r="E101" s="37">
        <v>0</v>
      </c>
      <c r="F101" s="38">
        <v>0</v>
      </c>
      <c r="G101" s="37">
        <v>1</v>
      </c>
      <c r="H101" s="38">
        <v>0.30320094000000003</v>
      </c>
      <c r="I101" s="39">
        <f t="shared" si="4"/>
        <v>0.30320094000000003</v>
      </c>
    </row>
    <row r="102" spans="1:9" s="40" customFormat="1">
      <c r="A102" s="54">
        <v>69</v>
      </c>
      <c r="B102" s="59" t="s">
        <v>285</v>
      </c>
      <c r="C102" s="37">
        <v>0</v>
      </c>
      <c r="D102" s="38">
        <v>0</v>
      </c>
      <c r="E102" s="37">
        <v>0</v>
      </c>
      <c r="F102" s="38">
        <v>0</v>
      </c>
      <c r="G102" s="37">
        <v>1</v>
      </c>
      <c r="H102" s="38">
        <v>0.27801779999999998</v>
      </c>
      <c r="I102" s="39">
        <f t="shared" si="4"/>
        <v>0.27801779999999998</v>
      </c>
    </row>
    <row r="103" spans="1:9" s="40" customFormat="1">
      <c r="A103" s="54">
        <v>70</v>
      </c>
      <c r="B103" s="126" t="s">
        <v>141</v>
      </c>
      <c r="C103" s="37">
        <v>0</v>
      </c>
      <c r="D103" s="38">
        <v>0</v>
      </c>
      <c r="E103" s="37">
        <v>0</v>
      </c>
      <c r="F103" s="38">
        <v>0</v>
      </c>
      <c r="G103" s="37">
        <v>1</v>
      </c>
      <c r="H103" s="38">
        <v>0.27465499999999998</v>
      </c>
      <c r="I103" s="39">
        <f t="shared" si="4"/>
        <v>0.27465499999999998</v>
      </c>
    </row>
    <row r="104" spans="1:9" s="40" customFormat="1">
      <c r="A104" s="54">
        <v>71</v>
      </c>
      <c r="B104" s="59" t="s">
        <v>227</v>
      </c>
      <c r="C104" s="37">
        <v>2</v>
      </c>
      <c r="D104" s="38">
        <v>0.14327999999999999</v>
      </c>
      <c r="E104" s="37">
        <v>0</v>
      </c>
      <c r="F104" s="38">
        <v>0</v>
      </c>
      <c r="G104" s="37">
        <v>1</v>
      </c>
      <c r="H104" s="38">
        <v>0.12672130000000001</v>
      </c>
      <c r="I104" s="39">
        <f t="shared" si="4"/>
        <v>0.2700013</v>
      </c>
    </row>
    <row r="105" spans="1:9" s="40" customFormat="1">
      <c r="A105" s="54">
        <v>72</v>
      </c>
      <c r="B105" s="59" t="s">
        <v>144</v>
      </c>
      <c r="C105" s="37">
        <v>1</v>
      </c>
      <c r="D105" s="38">
        <v>0.13477700000000001</v>
      </c>
      <c r="E105" s="37">
        <v>1</v>
      </c>
      <c r="F105" s="38">
        <v>0.12886600000000001</v>
      </c>
      <c r="G105" s="37">
        <v>0</v>
      </c>
      <c r="H105" s="38">
        <v>0</v>
      </c>
      <c r="I105" s="39">
        <f t="shared" si="4"/>
        <v>0.26364300000000002</v>
      </c>
    </row>
    <row r="106" spans="1:9" s="40" customFormat="1">
      <c r="A106" s="54">
        <v>73</v>
      </c>
      <c r="B106" s="59" t="s">
        <v>129</v>
      </c>
      <c r="C106" s="37">
        <v>0</v>
      </c>
      <c r="D106" s="38">
        <v>0</v>
      </c>
      <c r="E106" s="37">
        <v>0</v>
      </c>
      <c r="F106" s="38">
        <v>0</v>
      </c>
      <c r="G106" s="37">
        <v>2</v>
      </c>
      <c r="H106" s="38">
        <v>0.24201989000000002</v>
      </c>
      <c r="I106" s="39">
        <f t="shared" si="4"/>
        <v>0.24201989000000002</v>
      </c>
    </row>
    <row r="107" spans="1:9" s="40" customFormat="1">
      <c r="A107" s="54">
        <v>74</v>
      </c>
      <c r="B107" s="59" t="s">
        <v>241</v>
      </c>
      <c r="C107" s="37">
        <v>2</v>
      </c>
      <c r="D107" s="38">
        <v>0.09</v>
      </c>
      <c r="E107" s="37">
        <v>0</v>
      </c>
      <c r="F107" s="38">
        <v>0</v>
      </c>
      <c r="G107" s="37">
        <v>1</v>
      </c>
      <c r="H107" s="38">
        <v>0.1345865</v>
      </c>
      <c r="I107" s="39">
        <f t="shared" si="4"/>
        <v>0.22458649999999999</v>
      </c>
    </row>
    <row r="108" spans="1:9" s="40" customFormat="1">
      <c r="A108" s="54">
        <v>75</v>
      </c>
      <c r="B108" s="59" t="s">
        <v>123</v>
      </c>
      <c r="C108" s="37">
        <v>1</v>
      </c>
      <c r="D108" s="38">
        <v>0.01</v>
      </c>
      <c r="E108" s="37">
        <v>0</v>
      </c>
      <c r="F108" s="38">
        <v>0</v>
      </c>
      <c r="G108" s="37">
        <v>1</v>
      </c>
      <c r="H108" s="38">
        <v>0.20872085000000001</v>
      </c>
      <c r="I108" s="39">
        <f t="shared" si="4"/>
        <v>0.21872085000000002</v>
      </c>
    </row>
    <row r="109" spans="1:9" s="40" customFormat="1">
      <c r="A109" s="54">
        <v>76</v>
      </c>
      <c r="B109" s="59" t="s">
        <v>124</v>
      </c>
      <c r="C109" s="37">
        <v>0</v>
      </c>
      <c r="D109" s="38">
        <v>0</v>
      </c>
      <c r="E109" s="37">
        <v>0</v>
      </c>
      <c r="F109" s="38">
        <v>0</v>
      </c>
      <c r="G109" s="37">
        <v>1</v>
      </c>
      <c r="H109" s="38">
        <v>0.20999499999999999</v>
      </c>
      <c r="I109" s="39">
        <f t="shared" si="4"/>
        <v>0.20999499999999999</v>
      </c>
    </row>
    <row r="110" spans="1:9" s="40" customFormat="1">
      <c r="A110" s="54">
        <v>77</v>
      </c>
      <c r="B110" s="59" t="s">
        <v>125</v>
      </c>
      <c r="C110" s="37">
        <v>2</v>
      </c>
      <c r="D110" s="38">
        <v>2.9357000000000001E-2</v>
      </c>
      <c r="E110" s="37">
        <v>1</v>
      </c>
      <c r="F110" s="38">
        <v>1.6673150390624999E-2</v>
      </c>
      <c r="G110" s="37">
        <v>2</v>
      </c>
      <c r="H110" s="38">
        <v>0.15558900000000001</v>
      </c>
      <c r="I110" s="39">
        <f t="shared" si="4"/>
        <v>0.201619150390625</v>
      </c>
    </row>
    <row r="111" spans="1:9" s="40" customFormat="1">
      <c r="A111" s="54">
        <v>78</v>
      </c>
      <c r="B111" s="59" t="s">
        <v>282</v>
      </c>
      <c r="C111" s="37">
        <v>0</v>
      </c>
      <c r="D111" s="38">
        <v>0</v>
      </c>
      <c r="E111" s="37">
        <v>0</v>
      </c>
      <c r="F111" s="38">
        <v>0</v>
      </c>
      <c r="G111" s="37">
        <v>2</v>
      </c>
      <c r="H111" s="38">
        <v>0.190498</v>
      </c>
      <c r="I111" s="39">
        <f t="shared" si="4"/>
        <v>0.190498</v>
      </c>
    </row>
    <row r="112" spans="1:9" s="40" customFormat="1">
      <c r="A112" s="54">
        <v>79</v>
      </c>
      <c r="B112" s="59" t="s">
        <v>292</v>
      </c>
      <c r="C112" s="37">
        <v>1</v>
      </c>
      <c r="D112" s="38">
        <v>0.14893600000000001</v>
      </c>
      <c r="E112" s="37">
        <v>0</v>
      </c>
      <c r="F112" s="38">
        <v>0</v>
      </c>
      <c r="G112" s="37">
        <v>0</v>
      </c>
      <c r="H112" s="38">
        <v>0</v>
      </c>
      <c r="I112" s="39">
        <f t="shared" si="4"/>
        <v>0.14893600000000001</v>
      </c>
    </row>
    <row r="113" spans="1:9" s="40" customFormat="1">
      <c r="A113" s="54">
        <v>80</v>
      </c>
      <c r="B113" s="59" t="s">
        <v>140</v>
      </c>
      <c r="C113" s="37">
        <v>0</v>
      </c>
      <c r="D113" s="38">
        <v>0</v>
      </c>
      <c r="E113" s="37">
        <v>0</v>
      </c>
      <c r="F113" s="38">
        <v>0</v>
      </c>
      <c r="G113" s="37">
        <v>2</v>
      </c>
      <c r="H113" s="38">
        <v>0.14158499999999999</v>
      </c>
      <c r="I113" s="39">
        <f t="shared" si="4"/>
        <v>0.14158499999999999</v>
      </c>
    </row>
    <row r="114" spans="1:9" s="40" customFormat="1">
      <c r="A114" s="54">
        <v>81</v>
      </c>
      <c r="B114" s="126" t="s">
        <v>248</v>
      </c>
      <c r="C114" s="37">
        <v>0</v>
      </c>
      <c r="D114" s="38">
        <v>0</v>
      </c>
      <c r="E114" s="37">
        <v>1</v>
      </c>
      <c r="F114" s="38">
        <v>0.13500000000000001</v>
      </c>
      <c r="G114" s="37">
        <v>0</v>
      </c>
      <c r="H114" s="38">
        <v>0</v>
      </c>
      <c r="I114" s="39">
        <f t="shared" si="4"/>
        <v>0.13500000000000001</v>
      </c>
    </row>
    <row r="115" spans="1:9" s="40" customFormat="1">
      <c r="A115" s="54">
        <v>82</v>
      </c>
      <c r="B115" s="59" t="s">
        <v>134</v>
      </c>
      <c r="C115" s="37">
        <v>1</v>
      </c>
      <c r="D115" s="38">
        <v>0.13200000000000001</v>
      </c>
      <c r="E115" s="37">
        <v>0</v>
      </c>
      <c r="F115" s="38">
        <v>0</v>
      </c>
      <c r="G115" s="37">
        <v>0</v>
      </c>
      <c r="H115" s="38">
        <v>0</v>
      </c>
      <c r="I115" s="39">
        <f t="shared" si="4"/>
        <v>0.13200000000000001</v>
      </c>
    </row>
    <row r="116" spans="1:9" s="40" customFormat="1">
      <c r="A116" s="54">
        <v>83</v>
      </c>
      <c r="B116" s="59" t="s">
        <v>276</v>
      </c>
      <c r="C116" s="37">
        <v>0</v>
      </c>
      <c r="D116" s="38">
        <v>0</v>
      </c>
      <c r="E116" s="37">
        <v>0</v>
      </c>
      <c r="F116" s="38">
        <v>0</v>
      </c>
      <c r="G116" s="37">
        <v>1</v>
      </c>
      <c r="H116" s="38">
        <v>0.13035861000000001</v>
      </c>
      <c r="I116" s="39">
        <f t="shared" si="4"/>
        <v>0.13035861000000001</v>
      </c>
    </row>
    <row r="117" spans="1:9" s="40" customFormat="1">
      <c r="A117" s="54">
        <v>84</v>
      </c>
      <c r="B117" s="59" t="s">
        <v>133</v>
      </c>
      <c r="C117" s="37">
        <v>1</v>
      </c>
      <c r="D117" s="38">
        <v>1.4999999999999999E-2</v>
      </c>
      <c r="E117" s="37">
        <v>0</v>
      </c>
      <c r="F117" s="38">
        <v>0</v>
      </c>
      <c r="G117" s="37">
        <v>1</v>
      </c>
      <c r="H117" s="38">
        <v>0.10765653</v>
      </c>
      <c r="I117" s="39">
        <f t="shared" si="4"/>
        <v>0.12265653</v>
      </c>
    </row>
    <row r="118" spans="1:9" s="40" customFormat="1">
      <c r="A118" s="54">
        <v>85</v>
      </c>
      <c r="B118" s="59" t="s">
        <v>240</v>
      </c>
      <c r="C118" s="37">
        <v>2</v>
      </c>
      <c r="D118" s="38">
        <v>0.11</v>
      </c>
      <c r="E118" s="37">
        <v>0</v>
      </c>
      <c r="F118" s="38">
        <v>0</v>
      </c>
      <c r="G118" s="37">
        <v>0</v>
      </c>
      <c r="H118" s="38">
        <v>0</v>
      </c>
      <c r="I118" s="39">
        <f t="shared" si="4"/>
        <v>0.11</v>
      </c>
    </row>
    <row r="119" spans="1:9" s="40" customFormat="1">
      <c r="A119" s="54">
        <v>86</v>
      </c>
      <c r="B119" s="126" t="s">
        <v>104</v>
      </c>
      <c r="C119" s="37">
        <v>0</v>
      </c>
      <c r="D119" s="38">
        <v>0</v>
      </c>
      <c r="E119" s="37">
        <v>0</v>
      </c>
      <c r="F119" s="38">
        <v>0</v>
      </c>
      <c r="G119" s="37">
        <v>1</v>
      </c>
      <c r="H119" s="38">
        <v>0.105837</v>
      </c>
      <c r="I119" s="39">
        <f t="shared" si="4"/>
        <v>0.105837</v>
      </c>
    </row>
    <row r="120" spans="1:9" s="40" customFormat="1">
      <c r="A120" s="54">
        <v>87</v>
      </c>
      <c r="B120" s="59" t="s">
        <v>274</v>
      </c>
      <c r="C120" s="37">
        <v>1</v>
      </c>
      <c r="D120" s="38">
        <v>0.1</v>
      </c>
      <c r="E120" s="37">
        <v>0</v>
      </c>
      <c r="F120" s="38">
        <v>0</v>
      </c>
      <c r="G120" s="37">
        <v>0</v>
      </c>
      <c r="H120" s="38">
        <v>0</v>
      </c>
      <c r="I120" s="39">
        <f t="shared" si="4"/>
        <v>0.1</v>
      </c>
    </row>
    <row r="121" spans="1:9" s="40" customFormat="1">
      <c r="A121" s="54">
        <v>88</v>
      </c>
      <c r="B121" s="59" t="s">
        <v>138</v>
      </c>
      <c r="C121" s="37">
        <v>0</v>
      </c>
      <c r="D121" s="38">
        <v>0</v>
      </c>
      <c r="E121" s="37">
        <v>0</v>
      </c>
      <c r="F121" s="38">
        <v>0</v>
      </c>
      <c r="G121" s="37">
        <v>1</v>
      </c>
      <c r="H121" s="38">
        <v>8.7108000000000005E-2</v>
      </c>
      <c r="I121" s="39">
        <f t="shared" si="4"/>
        <v>8.7108000000000005E-2</v>
      </c>
    </row>
    <row r="122" spans="1:9" s="40" customFormat="1">
      <c r="A122" s="54">
        <v>89</v>
      </c>
      <c r="B122" s="59" t="s">
        <v>247</v>
      </c>
      <c r="C122" s="37">
        <v>0</v>
      </c>
      <c r="D122" s="38">
        <v>0</v>
      </c>
      <c r="E122" s="37">
        <v>0</v>
      </c>
      <c r="F122" s="38">
        <v>0</v>
      </c>
      <c r="G122" s="37">
        <v>1</v>
      </c>
      <c r="H122" s="38">
        <v>8.6999999999999994E-2</v>
      </c>
      <c r="I122" s="39">
        <f t="shared" si="4"/>
        <v>8.6999999999999994E-2</v>
      </c>
    </row>
    <row r="123" spans="1:9" s="40" customFormat="1">
      <c r="A123" s="54">
        <v>90</v>
      </c>
      <c r="B123" s="59" t="s">
        <v>142</v>
      </c>
      <c r="C123" s="37">
        <v>1</v>
      </c>
      <c r="D123" s="38">
        <v>8.4175E-2</v>
      </c>
      <c r="E123" s="37">
        <v>0</v>
      </c>
      <c r="F123" s="38">
        <v>0</v>
      </c>
      <c r="G123" s="37">
        <v>0</v>
      </c>
      <c r="H123" s="38">
        <v>0</v>
      </c>
      <c r="I123" s="39">
        <f t="shared" si="4"/>
        <v>8.4175E-2</v>
      </c>
    </row>
    <row r="124" spans="1:9" s="40" customFormat="1">
      <c r="A124" s="54">
        <v>91</v>
      </c>
      <c r="B124" s="126" t="s">
        <v>223</v>
      </c>
      <c r="C124" s="37">
        <v>2</v>
      </c>
      <c r="D124" s="38">
        <v>0.08</v>
      </c>
      <c r="E124" s="37">
        <v>0</v>
      </c>
      <c r="F124" s="38">
        <v>0</v>
      </c>
      <c r="G124" s="37">
        <v>0</v>
      </c>
      <c r="H124" s="38">
        <v>0</v>
      </c>
      <c r="I124" s="39">
        <f t="shared" si="4"/>
        <v>0.08</v>
      </c>
    </row>
    <row r="125" spans="1:9" s="40" customFormat="1">
      <c r="A125" s="54">
        <v>92</v>
      </c>
      <c r="B125" s="59" t="s">
        <v>139</v>
      </c>
      <c r="C125" s="37">
        <v>0</v>
      </c>
      <c r="D125" s="38">
        <v>0</v>
      </c>
      <c r="E125" s="37">
        <v>0</v>
      </c>
      <c r="F125" s="38">
        <v>0</v>
      </c>
      <c r="G125" s="37">
        <v>2</v>
      </c>
      <c r="H125" s="38">
        <v>6.7634840000000002E-2</v>
      </c>
      <c r="I125" s="39">
        <f t="shared" si="4"/>
        <v>6.7634840000000002E-2</v>
      </c>
    </row>
    <row r="126" spans="1:9" s="40" customFormat="1">
      <c r="A126" s="54">
        <v>93</v>
      </c>
      <c r="B126" s="126" t="s">
        <v>255</v>
      </c>
      <c r="C126" s="37">
        <v>1</v>
      </c>
      <c r="D126" s="38">
        <v>0.05</v>
      </c>
      <c r="E126" s="37">
        <v>0</v>
      </c>
      <c r="F126" s="38">
        <v>0</v>
      </c>
      <c r="G126" s="37">
        <v>0</v>
      </c>
      <c r="H126" s="38">
        <v>0</v>
      </c>
      <c r="I126" s="39">
        <f t="shared" si="4"/>
        <v>0.05</v>
      </c>
    </row>
    <row r="127" spans="1:9" s="40" customFormat="1">
      <c r="A127" s="54">
        <v>94</v>
      </c>
      <c r="B127" s="59" t="s">
        <v>278</v>
      </c>
      <c r="C127" s="37">
        <v>0</v>
      </c>
      <c r="D127" s="38">
        <v>0</v>
      </c>
      <c r="E127" s="37">
        <v>0</v>
      </c>
      <c r="F127" s="38">
        <v>0</v>
      </c>
      <c r="G127" s="37">
        <v>1</v>
      </c>
      <c r="H127" s="38">
        <v>4.8119000000000002E-2</v>
      </c>
      <c r="I127" s="39">
        <f t="shared" si="4"/>
        <v>4.8119000000000002E-2</v>
      </c>
    </row>
    <row r="128" spans="1:9" s="40" customFormat="1">
      <c r="A128" s="54">
        <v>95</v>
      </c>
      <c r="B128" s="59" t="s">
        <v>122</v>
      </c>
      <c r="C128" s="37">
        <v>1</v>
      </c>
      <c r="D128" s="38">
        <v>4.3499999999999997E-2</v>
      </c>
      <c r="E128" s="37">
        <v>0</v>
      </c>
      <c r="F128" s="38">
        <v>0</v>
      </c>
      <c r="G128" s="37">
        <v>0</v>
      </c>
      <c r="H128" s="38">
        <v>0</v>
      </c>
      <c r="I128" s="39">
        <f t="shared" si="4"/>
        <v>4.3499999999999997E-2</v>
      </c>
    </row>
    <row r="129" spans="1:9" s="40" customFormat="1">
      <c r="A129" s="54">
        <v>96</v>
      </c>
      <c r="B129" s="59" t="s">
        <v>289</v>
      </c>
      <c r="C129" s="37">
        <v>0</v>
      </c>
      <c r="D129" s="38">
        <v>0</v>
      </c>
      <c r="E129" s="37">
        <v>0</v>
      </c>
      <c r="F129" s="38">
        <v>0</v>
      </c>
      <c r="G129" s="37">
        <v>1</v>
      </c>
      <c r="H129" s="38">
        <v>3.4188040000000003E-2</v>
      </c>
      <c r="I129" s="39">
        <f t="shared" si="4"/>
        <v>3.4188040000000003E-2</v>
      </c>
    </row>
    <row r="130" spans="1:9" s="40" customFormat="1">
      <c r="A130" s="54">
        <v>97</v>
      </c>
      <c r="B130" s="59" t="s">
        <v>291</v>
      </c>
      <c r="C130" s="37">
        <v>0</v>
      </c>
      <c r="D130" s="38">
        <v>0</v>
      </c>
      <c r="E130" s="37">
        <v>0</v>
      </c>
      <c r="F130" s="38">
        <v>0</v>
      </c>
      <c r="G130" s="37">
        <v>1</v>
      </c>
      <c r="H130" s="38">
        <v>3.3266999999999998E-2</v>
      </c>
      <c r="I130" s="39">
        <f t="shared" ref="I130:I140" si="5">D130+F130+H130</f>
        <v>3.3266999999999998E-2</v>
      </c>
    </row>
    <row r="131" spans="1:9" s="40" customFormat="1">
      <c r="A131" s="54">
        <v>98</v>
      </c>
      <c r="B131" s="59" t="s">
        <v>135</v>
      </c>
      <c r="C131" s="37">
        <v>1</v>
      </c>
      <c r="D131" s="38">
        <v>1.881E-2</v>
      </c>
      <c r="E131" s="37">
        <v>0</v>
      </c>
      <c r="F131" s="38">
        <v>0</v>
      </c>
      <c r="G131" s="37">
        <v>1</v>
      </c>
      <c r="H131" s="38">
        <v>1.0638E-2</v>
      </c>
      <c r="I131" s="39">
        <f t="shared" si="5"/>
        <v>2.9448000000000002E-2</v>
      </c>
    </row>
    <row r="132" spans="1:9" s="40" customFormat="1">
      <c r="A132" s="54">
        <v>99</v>
      </c>
      <c r="B132" s="126" t="s">
        <v>111</v>
      </c>
      <c r="C132" s="37">
        <v>0</v>
      </c>
      <c r="D132" s="38">
        <v>0</v>
      </c>
      <c r="E132" s="37">
        <v>0</v>
      </c>
      <c r="F132" s="38">
        <v>0</v>
      </c>
      <c r="G132" s="37">
        <v>1</v>
      </c>
      <c r="H132" s="38">
        <v>0.01</v>
      </c>
      <c r="I132" s="39">
        <f t="shared" si="5"/>
        <v>0.01</v>
      </c>
    </row>
    <row r="133" spans="1:9" s="40" customFormat="1">
      <c r="A133" s="54">
        <v>100</v>
      </c>
      <c r="B133" s="59" t="s">
        <v>249</v>
      </c>
      <c r="C133" s="37">
        <v>1</v>
      </c>
      <c r="D133" s="38">
        <v>0.01</v>
      </c>
      <c r="E133" s="37">
        <v>0</v>
      </c>
      <c r="F133" s="38">
        <v>0</v>
      </c>
      <c r="G133" s="37">
        <v>0</v>
      </c>
      <c r="H133" s="38">
        <v>0</v>
      </c>
      <c r="I133" s="39">
        <f t="shared" si="5"/>
        <v>0.01</v>
      </c>
    </row>
    <row r="134" spans="1:9" s="40" customFormat="1">
      <c r="A134" s="54">
        <v>101</v>
      </c>
      <c r="B134" s="59" t="s">
        <v>136</v>
      </c>
      <c r="C134" s="37">
        <v>0</v>
      </c>
      <c r="D134" s="38">
        <v>0</v>
      </c>
      <c r="E134" s="37">
        <v>0</v>
      </c>
      <c r="F134" s="38">
        <v>0</v>
      </c>
      <c r="G134" s="37">
        <v>1</v>
      </c>
      <c r="H134" s="38">
        <v>9.5239999999999995E-3</v>
      </c>
      <c r="I134" s="39">
        <f t="shared" si="5"/>
        <v>9.5239999999999995E-3</v>
      </c>
    </row>
    <row r="135" spans="1:9" s="40" customFormat="1">
      <c r="A135" s="54">
        <v>102</v>
      </c>
      <c r="B135" s="126" t="s">
        <v>257</v>
      </c>
      <c r="C135" s="37">
        <v>0</v>
      </c>
      <c r="D135" s="38">
        <v>0</v>
      </c>
      <c r="E135" s="37">
        <v>0</v>
      </c>
      <c r="F135" s="38">
        <v>0</v>
      </c>
      <c r="G135" s="37">
        <v>1</v>
      </c>
      <c r="H135" s="38">
        <v>8.6199999999999992E-3</v>
      </c>
      <c r="I135" s="39">
        <f t="shared" si="5"/>
        <v>8.6199999999999992E-3</v>
      </c>
    </row>
    <row r="136" spans="1:9" s="40" customFormat="1">
      <c r="A136" s="54">
        <v>103</v>
      </c>
      <c r="B136" s="59" t="s">
        <v>244</v>
      </c>
      <c r="C136" s="37">
        <v>0</v>
      </c>
      <c r="D136" s="38">
        <v>0</v>
      </c>
      <c r="E136" s="37">
        <v>0</v>
      </c>
      <c r="F136" s="38">
        <v>0</v>
      </c>
      <c r="G136" s="37">
        <v>1</v>
      </c>
      <c r="H136" s="38">
        <v>7.3787799999999997E-3</v>
      </c>
      <c r="I136" s="39">
        <f t="shared" si="5"/>
        <v>7.3787799999999997E-3</v>
      </c>
    </row>
    <row r="137" spans="1:9" s="40" customFormat="1">
      <c r="A137" s="54">
        <v>104</v>
      </c>
      <c r="B137" s="59" t="s">
        <v>293</v>
      </c>
      <c r="C137" s="37">
        <v>1</v>
      </c>
      <c r="D137" s="38">
        <v>5.2859999999999999E-3</v>
      </c>
      <c r="E137" s="37">
        <v>0</v>
      </c>
      <c r="F137" s="38">
        <v>0</v>
      </c>
      <c r="G137" s="37">
        <v>0</v>
      </c>
      <c r="H137" s="38">
        <v>0</v>
      </c>
      <c r="I137" s="39">
        <f t="shared" si="5"/>
        <v>5.2859999999999999E-3</v>
      </c>
    </row>
    <row r="138" spans="1:9" s="40" customFormat="1">
      <c r="A138" s="54">
        <v>105</v>
      </c>
      <c r="B138" s="126" t="s">
        <v>258</v>
      </c>
      <c r="C138" s="37">
        <v>1</v>
      </c>
      <c r="D138" s="38">
        <v>5.0000000000000001E-3</v>
      </c>
      <c r="E138" s="37">
        <v>0</v>
      </c>
      <c r="F138" s="38">
        <v>0</v>
      </c>
      <c r="G138" s="37">
        <v>0</v>
      </c>
      <c r="H138" s="38">
        <v>0</v>
      </c>
      <c r="I138" s="39">
        <f t="shared" si="5"/>
        <v>5.0000000000000001E-3</v>
      </c>
    </row>
    <row r="139" spans="1:9" s="40" customFormat="1">
      <c r="A139" s="54">
        <v>106</v>
      </c>
      <c r="B139" s="59" t="s">
        <v>222</v>
      </c>
      <c r="C139" s="37">
        <v>0</v>
      </c>
      <c r="D139" s="38">
        <v>0</v>
      </c>
      <c r="E139" s="37">
        <v>0</v>
      </c>
      <c r="F139" s="38">
        <v>0</v>
      </c>
      <c r="G139" s="37">
        <v>1</v>
      </c>
      <c r="H139" s="131">
        <v>4.3470000000000002E-3</v>
      </c>
      <c r="I139" s="132">
        <f t="shared" si="5"/>
        <v>4.3470000000000002E-3</v>
      </c>
    </row>
    <row r="140" spans="1:9" s="40" customFormat="1">
      <c r="A140" s="54">
        <v>107</v>
      </c>
      <c r="B140" s="59" t="s">
        <v>234</v>
      </c>
      <c r="C140" s="37">
        <v>0</v>
      </c>
      <c r="D140" s="38">
        <v>0</v>
      </c>
      <c r="E140" s="37">
        <v>0</v>
      </c>
      <c r="F140" s="38">
        <v>0</v>
      </c>
      <c r="G140" s="37">
        <v>1</v>
      </c>
      <c r="H140" s="131">
        <v>4.2230000000000002E-3</v>
      </c>
      <c r="I140" s="132">
        <f t="shared" si="5"/>
        <v>4.2230000000000002E-3</v>
      </c>
    </row>
    <row r="141" spans="1:9" s="46" customFormat="1" ht="12.75">
      <c r="A141" s="146" t="s">
        <v>62</v>
      </c>
      <c r="B141" s="147"/>
      <c r="C141" s="44">
        <f t="shared" ref="C141:I141" si="6">SUM(C34:C140)</f>
        <v>1812</v>
      </c>
      <c r="D141" s="45">
        <f t="shared" si="6"/>
        <v>11521.124461189993</v>
      </c>
      <c r="E141" s="44">
        <f t="shared" si="6"/>
        <v>994</v>
      </c>
      <c r="F141" s="45">
        <f t="shared" si="6"/>
        <v>9535.9460126887534</v>
      </c>
      <c r="G141" s="44">
        <f t="shared" si="6"/>
        <v>3298</v>
      </c>
      <c r="H141" s="45">
        <f t="shared" si="6"/>
        <v>4078.1715694800018</v>
      </c>
      <c r="I141" s="45">
        <f t="shared" si="6"/>
        <v>25135.242043358758</v>
      </c>
    </row>
    <row r="142" spans="1:9" s="50" customFormat="1" ht="12.75">
      <c r="A142" s="47"/>
      <c r="B142" s="47"/>
      <c r="C142" s="48"/>
      <c r="D142" s="49"/>
      <c r="E142" s="48"/>
      <c r="F142" s="49"/>
      <c r="G142" s="48"/>
      <c r="H142" s="49"/>
      <c r="I142" s="49"/>
    </row>
    <row r="143" spans="1:9" s="50" customFormat="1" ht="12.75">
      <c r="A143" s="47"/>
      <c r="B143" s="47"/>
      <c r="C143" s="48"/>
      <c r="D143" s="49"/>
      <c r="E143" s="48"/>
      <c r="F143" s="49"/>
      <c r="G143" s="48"/>
      <c r="H143" s="49"/>
      <c r="I143" s="49"/>
    </row>
    <row r="144" spans="1:9" s="50" customFormat="1" ht="12.75">
      <c r="A144" s="47"/>
      <c r="B144" s="47"/>
      <c r="C144" s="48"/>
      <c r="D144" s="49"/>
      <c r="E144" s="48"/>
      <c r="F144" s="49"/>
      <c r="G144" s="48"/>
      <c r="H144" s="49"/>
      <c r="I144" s="49"/>
    </row>
    <row r="145" spans="1:10" ht="15.75">
      <c r="A145" s="144" t="s">
        <v>301</v>
      </c>
      <c r="B145" s="144"/>
      <c r="C145" s="144"/>
      <c r="D145" s="144"/>
      <c r="E145" s="144"/>
      <c r="F145" s="144"/>
      <c r="G145" s="144"/>
      <c r="H145" s="144"/>
      <c r="I145" s="144"/>
    </row>
    <row r="146" spans="1:10">
      <c r="A146" s="145" t="str">
        <f>A6</f>
        <v>Tính từ 01/01/2022 đến 20/11/2022</v>
      </c>
      <c r="B146" s="145"/>
      <c r="C146" s="145"/>
      <c r="D146" s="145"/>
      <c r="E146" s="145"/>
      <c r="F146" s="145"/>
      <c r="G146" s="145"/>
      <c r="H146" s="145"/>
      <c r="I146" s="145"/>
    </row>
    <row r="147" spans="1:10" ht="8.25" customHeight="1">
      <c r="A147" s="51"/>
      <c r="B147" s="52"/>
    </row>
    <row r="148" spans="1:10" ht="51">
      <c r="A148" s="29" t="s">
        <v>1</v>
      </c>
      <c r="B148" s="53" t="s">
        <v>145</v>
      </c>
      <c r="C148" s="53" t="s">
        <v>37</v>
      </c>
      <c r="D148" s="53" t="s">
        <v>38</v>
      </c>
      <c r="E148" s="53" t="s">
        <v>39</v>
      </c>
      <c r="F148" s="53" t="s">
        <v>40</v>
      </c>
      <c r="G148" s="53" t="s">
        <v>41</v>
      </c>
      <c r="H148" s="53" t="s">
        <v>42</v>
      </c>
      <c r="I148" s="33" t="s">
        <v>43</v>
      </c>
    </row>
    <row r="149" spans="1:10" s="57" customFormat="1" ht="14.25" customHeight="1">
      <c r="A149" s="54">
        <v>1</v>
      </c>
      <c r="B149" s="56" t="s">
        <v>147</v>
      </c>
      <c r="C149" s="37">
        <v>807</v>
      </c>
      <c r="D149" s="56">
        <v>477.68241986000004</v>
      </c>
      <c r="E149" s="37">
        <v>164</v>
      </c>
      <c r="F149" s="56">
        <v>1555.5780511347657</v>
      </c>
      <c r="G149" s="37">
        <v>2219</v>
      </c>
      <c r="H149" s="56">
        <v>1506.4763316000001</v>
      </c>
      <c r="I149" s="39">
        <f t="shared" ref="I149:I180" si="7">D149+F149+H149</f>
        <v>3539.7368025947658</v>
      </c>
      <c r="J149" s="57">
        <f>F151/I151*100</f>
        <v>0</v>
      </c>
    </row>
    <row r="150" spans="1:10" s="57" customFormat="1" ht="14.25" customHeight="1">
      <c r="A150" s="54">
        <v>2</v>
      </c>
      <c r="B150" s="56" t="s">
        <v>150</v>
      </c>
      <c r="C150" s="37">
        <v>64</v>
      </c>
      <c r="D150" s="56">
        <v>1878.581449</v>
      </c>
      <c r="E150" s="37">
        <v>23</v>
      </c>
      <c r="F150" s="56">
        <v>31.333265999999998</v>
      </c>
      <c r="G150" s="37">
        <v>179</v>
      </c>
      <c r="H150" s="56">
        <v>1121.4399472699995</v>
      </c>
      <c r="I150" s="39">
        <f t="shared" si="7"/>
        <v>3031.3546622699996</v>
      </c>
    </row>
    <row r="151" spans="1:10" s="57" customFormat="1" ht="14.25" customHeight="1">
      <c r="A151" s="54">
        <v>3</v>
      </c>
      <c r="B151" s="61" t="s">
        <v>176</v>
      </c>
      <c r="C151" s="37">
        <v>9</v>
      </c>
      <c r="D151" s="56">
        <v>2181.1699149999999</v>
      </c>
      <c r="E151" s="37">
        <v>0</v>
      </c>
      <c r="F151" s="56">
        <v>0</v>
      </c>
      <c r="G151" s="37">
        <v>5</v>
      </c>
      <c r="H151" s="56">
        <v>4.3834228499999996</v>
      </c>
      <c r="I151" s="39">
        <f t="shared" si="7"/>
        <v>2185.5533378499999</v>
      </c>
    </row>
    <row r="152" spans="1:10" s="57" customFormat="1" ht="14.25" customHeight="1">
      <c r="A152" s="54">
        <v>4</v>
      </c>
      <c r="B152" s="56" t="s">
        <v>154</v>
      </c>
      <c r="C152" s="37">
        <v>120</v>
      </c>
      <c r="D152" s="56">
        <v>396.92715642000002</v>
      </c>
      <c r="E152" s="37">
        <v>110</v>
      </c>
      <c r="F152" s="56">
        <v>1594.5783820375061</v>
      </c>
      <c r="G152" s="37">
        <v>58</v>
      </c>
      <c r="H152" s="56">
        <v>54.609616559999999</v>
      </c>
      <c r="I152" s="39">
        <f t="shared" si="7"/>
        <v>2046.1151550175061</v>
      </c>
    </row>
    <row r="153" spans="1:10" s="57" customFormat="1" ht="14.25" customHeight="1">
      <c r="A153" s="54">
        <v>5</v>
      </c>
      <c r="B153" s="56" t="s">
        <v>153</v>
      </c>
      <c r="C153" s="37">
        <v>80</v>
      </c>
      <c r="D153" s="56">
        <v>1049.5259450000001</v>
      </c>
      <c r="E153" s="37">
        <v>35</v>
      </c>
      <c r="F153" s="56">
        <v>754.50770621874995</v>
      </c>
      <c r="G153" s="37">
        <v>22</v>
      </c>
      <c r="H153" s="56">
        <v>23.773300909999996</v>
      </c>
      <c r="I153" s="39">
        <f t="shared" si="7"/>
        <v>1827.80695212875</v>
      </c>
    </row>
    <row r="154" spans="1:10" s="57" customFormat="1" ht="14.25" customHeight="1">
      <c r="A154" s="54">
        <v>6</v>
      </c>
      <c r="B154" s="56" t="s">
        <v>169</v>
      </c>
      <c r="C154" s="37">
        <v>5</v>
      </c>
      <c r="D154" s="56">
        <v>315</v>
      </c>
      <c r="E154" s="37">
        <v>11</v>
      </c>
      <c r="F154" s="56">
        <v>1212.1587360000001</v>
      </c>
      <c r="G154" s="37">
        <v>7</v>
      </c>
      <c r="H154" s="56">
        <v>10.465306</v>
      </c>
      <c r="I154" s="39">
        <f t="shared" si="7"/>
        <v>1537.6240420000001</v>
      </c>
    </row>
    <row r="155" spans="1:10" s="57" customFormat="1" ht="14.25" customHeight="1">
      <c r="A155" s="54">
        <v>7</v>
      </c>
      <c r="B155" s="56" t="s">
        <v>149</v>
      </c>
      <c r="C155" s="37">
        <v>323</v>
      </c>
      <c r="D155" s="56">
        <v>205.7466574</v>
      </c>
      <c r="E155" s="37">
        <v>178</v>
      </c>
      <c r="F155" s="56">
        <v>774.11074240460948</v>
      </c>
      <c r="G155" s="37">
        <v>354</v>
      </c>
      <c r="H155" s="56">
        <v>539.40599525999994</v>
      </c>
      <c r="I155" s="39">
        <f t="shared" si="7"/>
        <v>1519.2633950646095</v>
      </c>
    </row>
    <row r="156" spans="1:10" s="57" customFormat="1" ht="14.25" customHeight="1">
      <c r="A156" s="54">
        <v>8</v>
      </c>
      <c r="B156" s="56" t="s">
        <v>152</v>
      </c>
      <c r="C156" s="37">
        <v>43</v>
      </c>
      <c r="D156" s="56">
        <v>449.29473451999996</v>
      </c>
      <c r="E156" s="37">
        <v>89</v>
      </c>
      <c r="F156" s="56">
        <v>592.23859133375004</v>
      </c>
      <c r="G156" s="37">
        <v>63</v>
      </c>
      <c r="H156" s="56">
        <v>170.62971436999999</v>
      </c>
      <c r="I156" s="39">
        <f t="shared" si="7"/>
        <v>1212.1630402237502</v>
      </c>
    </row>
    <row r="157" spans="1:10" s="57" customFormat="1" ht="14.25" customHeight="1">
      <c r="A157" s="54">
        <v>9</v>
      </c>
      <c r="B157" s="56" t="s">
        <v>159</v>
      </c>
      <c r="C157" s="37">
        <v>33</v>
      </c>
      <c r="D157" s="56">
        <v>403.79041699999999</v>
      </c>
      <c r="E157" s="37">
        <v>41</v>
      </c>
      <c r="F157" s="56">
        <v>601.94994499999996</v>
      </c>
      <c r="G157" s="37">
        <v>24</v>
      </c>
      <c r="H157" s="56">
        <v>68.924731759999986</v>
      </c>
      <c r="I157" s="39">
        <f t="shared" si="7"/>
        <v>1074.66509376</v>
      </c>
    </row>
    <row r="158" spans="1:10" s="57" customFormat="1" ht="14.25" customHeight="1">
      <c r="A158" s="54">
        <v>10</v>
      </c>
      <c r="B158" s="55" t="s">
        <v>179</v>
      </c>
      <c r="C158" s="37">
        <v>16</v>
      </c>
      <c r="D158" s="56">
        <v>482.867141</v>
      </c>
      <c r="E158" s="37">
        <v>2</v>
      </c>
      <c r="F158" s="56">
        <v>400</v>
      </c>
      <c r="G158" s="37">
        <v>2</v>
      </c>
      <c r="H158" s="56">
        <v>0.16963855999999999</v>
      </c>
      <c r="I158" s="39">
        <f t="shared" si="7"/>
        <v>883.0367795599999</v>
      </c>
    </row>
    <row r="159" spans="1:10" s="57" customFormat="1" ht="14.25" customHeight="1">
      <c r="A159" s="54">
        <v>11</v>
      </c>
      <c r="B159" s="56" t="s">
        <v>157</v>
      </c>
      <c r="C159" s="37">
        <v>54</v>
      </c>
      <c r="D159" s="56">
        <v>434.39846249999999</v>
      </c>
      <c r="E159" s="37">
        <v>76</v>
      </c>
      <c r="F159" s="56">
        <v>305.78468642578127</v>
      </c>
      <c r="G159" s="37">
        <v>53</v>
      </c>
      <c r="H159" s="56">
        <v>61.371488330000012</v>
      </c>
      <c r="I159" s="39">
        <f t="shared" si="7"/>
        <v>801.55463725578136</v>
      </c>
    </row>
    <row r="160" spans="1:10" s="57" customFormat="1" ht="14.25" customHeight="1">
      <c r="A160" s="54">
        <v>12</v>
      </c>
      <c r="B160" s="56" t="s">
        <v>155</v>
      </c>
      <c r="C160" s="37">
        <v>16</v>
      </c>
      <c r="D160" s="56">
        <v>304.63239800000002</v>
      </c>
      <c r="E160" s="37">
        <v>51</v>
      </c>
      <c r="F160" s="56">
        <v>387.99771165624998</v>
      </c>
      <c r="G160" s="37">
        <v>17</v>
      </c>
      <c r="H160" s="56">
        <v>39.208563170000005</v>
      </c>
      <c r="I160" s="39">
        <f t="shared" si="7"/>
        <v>731.83867282624999</v>
      </c>
    </row>
    <row r="161" spans="1:9" s="57" customFormat="1" ht="14.25" customHeight="1">
      <c r="A161" s="54">
        <v>13</v>
      </c>
      <c r="B161" s="56" t="s">
        <v>167</v>
      </c>
      <c r="C161" s="37">
        <v>7</v>
      </c>
      <c r="D161" s="56">
        <v>404.37009699999999</v>
      </c>
      <c r="E161" s="37">
        <v>19</v>
      </c>
      <c r="F161" s="56">
        <v>281.68700699999999</v>
      </c>
      <c r="G161" s="37">
        <v>3</v>
      </c>
      <c r="H161" s="56">
        <v>5.2129759500000006</v>
      </c>
      <c r="I161" s="39">
        <f t="shared" si="7"/>
        <v>691.27007994999997</v>
      </c>
    </row>
    <row r="162" spans="1:9" s="57" customFormat="1" ht="14.25" customHeight="1">
      <c r="A162" s="54">
        <v>14</v>
      </c>
      <c r="B162" s="56" t="s">
        <v>148</v>
      </c>
      <c r="C162" s="37">
        <v>16</v>
      </c>
      <c r="D162" s="56">
        <v>524.30097499999999</v>
      </c>
      <c r="E162" s="37">
        <v>17</v>
      </c>
      <c r="F162" s="56">
        <v>78.033332687500007</v>
      </c>
      <c r="G162" s="37">
        <v>7</v>
      </c>
      <c r="H162" s="56">
        <v>5.4872517600000004</v>
      </c>
      <c r="I162" s="39">
        <f t="shared" si="7"/>
        <v>607.82155944750002</v>
      </c>
    </row>
    <row r="163" spans="1:9" s="57" customFormat="1" ht="14.25" customHeight="1">
      <c r="A163" s="54">
        <v>15</v>
      </c>
      <c r="B163" s="56" t="s">
        <v>151</v>
      </c>
      <c r="C163" s="37">
        <v>16</v>
      </c>
      <c r="D163" s="56">
        <v>263.13172500000002</v>
      </c>
      <c r="E163" s="37">
        <v>4</v>
      </c>
      <c r="F163" s="56">
        <v>49.284058000000002</v>
      </c>
      <c r="G163" s="37">
        <v>19</v>
      </c>
      <c r="H163" s="56">
        <v>173.17845935</v>
      </c>
      <c r="I163" s="39">
        <f t="shared" si="7"/>
        <v>485.59424235000006</v>
      </c>
    </row>
    <row r="164" spans="1:9" s="57" customFormat="1" ht="14.25" customHeight="1">
      <c r="A164" s="54">
        <v>16</v>
      </c>
      <c r="B164" s="56" t="s">
        <v>156</v>
      </c>
      <c r="C164" s="37">
        <v>17</v>
      </c>
      <c r="D164" s="56">
        <v>129.36115599999999</v>
      </c>
      <c r="E164" s="37">
        <v>37</v>
      </c>
      <c r="F164" s="56">
        <v>346.49159262500001</v>
      </c>
      <c r="G164" s="37">
        <v>3</v>
      </c>
      <c r="H164" s="56">
        <v>0.75803962999999985</v>
      </c>
      <c r="I164" s="39">
        <f t="shared" si="7"/>
        <v>476.61078825499999</v>
      </c>
    </row>
    <row r="165" spans="1:9" s="57" customFormat="1" ht="14.25" customHeight="1">
      <c r="A165" s="54">
        <v>17</v>
      </c>
      <c r="B165" s="56" t="s">
        <v>161</v>
      </c>
      <c r="C165" s="37">
        <v>14</v>
      </c>
      <c r="D165" s="56">
        <v>40.736507000000003</v>
      </c>
      <c r="E165" s="37">
        <v>32</v>
      </c>
      <c r="F165" s="56">
        <v>295.39291696875</v>
      </c>
      <c r="G165" s="37">
        <v>19</v>
      </c>
      <c r="H165" s="56">
        <v>4.6959067999999995</v>
      </c>
      <c r="I165" s="39">
        <f t="shared" si="7"/>
        <v>340.82533076875001</v>
      </c>
    </row>
    <row r="166" spans="1:9" s="57" customFormat="1" ht="14.25" customHeight="1">
      <c r="A166" s="54">
        <v>18</v>
      </c>
      <c r="B166" s="56" t="s">
        <v>190</v>
      </c>
      <c r="C166" s="37">
        <v>1</v>
      </c>
      <c r="D166" s="56">
        <v>275</v>
      </c>
      <c r="E166" s="37">
        <v>0</v>
      </c>
      <c r="F166" s="56">
        <v>0</v>
      </c>
      <c r="G166" s="37">
        <v>2</v>
      </c>
      <c r="H166" s="56">
        <v>1.1280362500000001</v>
      </c>
      <c r="I166" s="39">
        <f t="shared" si="7"/>
        <v>276.12803624999998</v>
      </c>
    </row>
    <row r="167" spans="1:9" s="57" customFormat="1" ht="14.25" customHeight="1">
      <c r="A167" s="54">
        <v>19</v>
      </c>
      <c r="B167" s="56" t="s">
        <v>162</v>
      </c>
      <c r="C167" s="37">
        <v>34</v>
      </c>
      <c r="D167" s="56">
        <v>121.52974389999999</v>
      </c>
      <c r="E167" s="37">
        <v>18</v>
      </c>
      <c r="F167" s="56">
        <v>114.85363794999695</v>
      </c>
      <c r="G167" s="37">
        <v>4</v>
      </c>
      <c r="H167" s="56">
        <v>11.668916629999998</v>
      </c>
      <c r="I167" s="39">
        <f t="shared" si="7"/>
        <v>248.05229847999692</v>
      </c>
    </row>
    <row r="168" spans="1:9" s="57" customFormat="1" ht="14.25" customHeight="1">
      <c r="A168" s="54">
        <v>20</v>
      </c>
      <c r="B168" s="56" t="s">
        <v>180</v>
      </c>
      <c r="C168" s="37">
        <v>5</v>
      </c>
      <c r="D168" s="56">
        <v>197.27020400000001</v>
      </c>
      <c r="E168" s="37">
        <v>2</v>
      </c>
      <c r="F168" s="56">
        <v>2.1363E-2</v>
      </c>
      <c r="G168" s="37">
        <v>1</v>
      </c>
      <c r="H168" s="56">
        <v>0.13043399999999999</v>
      </c>
      <c r="I168" s="39">
        <f t="shared" si="7"/>
        <v>197.42200100000002</v>
      </c>
    </row>
    <row r="169" spans="1:9" s="57" customFormat="1" ht="14.25" customHeight="1">
      <c r="A169" s="54">
        <v>21</v>
      </c>
      <c r="B169" s="56" t="s">
        <v>196</v>
      </c>
      <c r="C169" s="37">
        <v>5</v>
      </c>
      <c r="D169" s="56">
        <v>174.08413106</v>
      </c>
      <c r="E169" s="37">
        <v>2</v>
      </c>
      <c r="F169" s="56">
        <v>2.3423050000000001</v>
      </c>
      <c r="G169" s="37">
        <v>7</v>
      </c>
      <c r="H169" s="56">
        <v>7.4337286499999999</v>
      </c>
      <c r="I169" s="39">
        <f t="shared" si="7"/>
        <v>183.86016471000002</v>
      </c>
    </row>
    <row r="170" spans="1:9" s="57" customFormat="1" ht="14.25" customHeight="1">
      <c r="A170" s="54">
        <v>22</v>
      </c>
      <c r="B170" s="56" t="s">
        <v>171</v>
      </c>
      <c r="C170" s="37">
        <v>4</v>
      </c>
      <c r="D170" s="56">
        <v>102.23526699999999</v>
      </c>
      <c r="E170" s="37">
        <v>13</v>
      </c>
      <c r="F170" s="56">
        <v>56.889148058593747</v>
      </c>
      <c r="G170" s="37">
        <v>1</v>
      </c>
      <c r="H170" s="56">
        <v>0.12923793</v>
      </c>
      <c r="I170" s="39">
        <f t="shared" si="7"/>
        <v>159.25365298859373</v>
      </c>
    </row>
    <row r="171" spans="1:9" s="57" customFormat="1" ht="14.25" customHeight="1">
      <c r="A171" s="54">
        <v>23</v>
      </c>
      <c r="B171" s="56" t="s">
        <v>165</v>
      </c>
      <c r="C171" s="37">
        <v>7</v>
      </c>
      <c r="D171" s="56">
        <v>69.819749000000002</v>
      </c>
      <c r="E171" s="37">
        <v>5</v>
      </c>
      <c r="F171" s="56">
        <v>86.292689999999993</v>
      </c>
      <c r="G171" s="37">
        <v>2</v>
      </c>
      <c r="H171" s="56">
        <v>1.7528489199999999</v>
      </c>
      <c r="I171" s="39">
        <f t="shared" si="7"/>
        <v>157.86528791999999</v>
      </c>
    </row>
    <row r="172" spans="1:9" s="57" customFormat="1" ht="14.25" customHeight="1">
      <c r="A172" s="54">
        <v>24</v>
      </c>
      <c r="B172" s="56" t="s">
        <v>160</v>
      </c>
      <c r="C172" s="37">
        <v>42</v>
      </c>
      <c r="D172" s="56">
        <v>69.356117530000006</v>
      </c>
      <c r="E172" s="37">
        <v>33</v>
      </c>
      <c r="F172" s="56">
        <v>5.6944879999999998</v>
      </c>
      <c r="G172" s="37">
        <v>49</v>
      </c>
      <c r="H172" s="56">
        <v>58.313000689999996</v>
      </c>
      <c r="I172" s="39">
        <f t="shared" si="7"/>
        <v>133.36360622000001</v>
      </c>
    </row>
    <row r="173" spans="1:9" s="57" customFormat="1" ht="14.25" customHeight="1">
      <c r="A173" s="54">
        <v>25</v>
      </c>
      <c r="B173" s="56" t="s">
        <v>168</v>
      </c>
      <c r="C173" s="37">
        <v>23</v>
      </c>
      <c r="D173" s="56">
        <v>100.20235099999999</v>
      </c>
      <c r="E173" s="37">
        <v>3</v>
      </c>
      <c r="F173" s="56">
        <v>18.444907000000001</v>
      </c>
      <c r="G173" s="37">
        <v>4</v>
      </c>
      <c r="H173" s="56">
        <v>0.60570908000000001</v>
      </c>
      <c r="I173" s="39">
        <f t="shared" si="7"/>
        <v>119.25296707999999</v>
      </c>
    </row>
    <row r="174" spans="1:9" s="57" customFormat="1" ht="14.25" customHeight="1">
      <c r="A174" s="54">
        <v>26</v>
      </c>
      <c r="B174" s="56" t="s">
        <v>158</v>
      </c>
      <c r="C174" s="37">
        <v>7</v>
      </c>
      <c r="D174" s="56">
        <v>69.328000000000003</v>
      </c>
      <c r="E174" s="37">
        <v>5</v>
      </c>
      <c r="F174" s="56">
        <v>27.400683999999998</v>
      </c>
      <c r="G174" s="37">
        <v>4</v>
      </c>
      <c r="H174" s="56">
        <v>0.77907537999999998</v>
      </c>
      <c r="I174" s="39">
        <f t="shared" si="7"/>
        <v>97.507759379999996</v>
      </c>
    </row>
    <row r="175" spans="1:9" s="57" customFormat="1" ht="14.25" customHeight="1">
      <c r="A175" s="54">
        <v>27</v>
      </c>
      <c r="B175" s="56" t="s">
        <v>191</v>
      </c>
      <c r="C175" s="37">
        <v>2</v>
      </c>
      <c r="D175" s="56">
        <v>90.032701000000003</v>
      </c>
      <c r="E175" s="37">
        <v>1</v>
      </c>
      <c r="F175" s="56">
        <v>1.8</v>
      </c>
      <c r="G175" s="37">
        <v>1</v>
      </c>
      <c r="H175" s="56">
        <v>4.5428163000000001</v>
      </c>
      <c r="I175" s="39">
        <f t="shared" si="7"/>
        <v>96.375517299999998</v>
      </c>
    </row>
    <row r="176" spans="1:9" s="57" customFormat="1" ht="14.25" customHeight="1">
      <c r="A176" s="54">
        <v>28</v>
      </c>
      <c r="B176" s="56" t="s">
        <v>174</v>
      </c>
      <c r="C176" s="37">
        <v>1</v>
      </c>
      <c r="D176" s="56">
        <v>6</v>
      </c>
      <c r="E176" s="37">
        <v>0</v>
      </c>
      <c r="F176" s="56">
        <v>0</v>
      </c>
      <c r="G176" s="37">
        <v>11</v>
      </c>
      <c r="H176" s="56">
        <v>81.434496670000001</v>
      </c>
      <c r="I176" s="39">
        <f t="shared" si="7"/>
        <v>87.434496670000001</v>
      </c>
    </row>
    <row r="177" spans="1:9" s="57" customFormat="1" ht="14.25" customHeight="1">
      <c r="A177" s="54">
        <v>29</v>
      </c>
      <c r="B177" s="56" t="s">
        <v>164</v>
      </c>
      <c r="C177" s="37">
        <v>3</v>
      </c>
      <c r="D177" s="56">
        <v>67.423299999999998</v>
      </c>
      <c r="E177" s="37">
        <v>2</v>
      </c>
      <c r="F177" s="56">
        <v>13.5</v>
      </c>
      <c r="G177" s="37">
        <v>1</v>
      </c>
      <c r="H177" s="56">
        <v>3.5427000000000001E-4</v>
      </c>
      <c r="I177" s="39">
        <f t="shared" si="7"/>
        <v>80.92365427</v>
      </c>
    </row>
    <row r="178" spans="1:9" s="57" customFormat="1" ht="14.25" customHeight="1">
      <c r="A178" s="54">
        <v>30</v>
      </c>
      <c r="B178" s="56" t="s">
        <v>166</v>
      </c>
      <c r="C178" s="37">
        <v>5</v>
      </c>
      <c r="D178" s="56">
        <v>68.242999999999995</v>
      </c>
      <c r="E178" s="37">
        <v>3</v>
      </c>
      <c r="F178" s="56">
        <v>1.7</v>
      </c>
      <c r="G178" s="37">
        <v>19</v>
      </c>
      <c r="H178" s="56">
        <v>9.3026524300000002</v>
      </c>
      <c r="I178" s="39">
        <f t="shared" si="7"/>
        <v>79.245652429999993</v>
      </c>
    </row>
    <row r="179" spans="1:9" s="57" customFormat="1" ht="14.25" customHeight="1">
      <c r="A179" s="54">
        <v>31</v>
      </c>
      <c r="B179" s="56" t="s">
        <v>175</v>
      </c>
      <c r="C179" s="37">
        <v>5</v>
      </c>
      <c r="D179" s="56">
        <v>16.513836000000001</v>
      </c>
      <c r="E179" s="37">
        <v>1</v>
      </c>
      <c r="F179" s="56">
        <v>2.02</v>
      </c>
      <c r="G179" s="37">
        <v>5</v>
      </c>
      <c r="H179" s="56">
        <v>48.836924200000006</v>
      </c>
      <c r="I179" s="39">
        <f t="shared" si="7"/>
        <v>67.370760200000007</v>
      </c>
    </row>
    <row r="180" spans="1:9" s="57" customFormat="1" ht="14.25" customHeight="1">
      <c r="A180" s="54">
        <v>32</v>
      </c>
      <c r="B180" s="56" t="s">
        <v>163</v>
      </c>
      <c r="C180" s="37">
        <v>6</v>
      </c>
      <c r="D180" s="56">
        <v>42.523629999999997</v>
      </c>
      <c r="E180" s="37">
        <v>2</v>
      </c>
      <c r="F180" s="56">
        <v>3.65</v>
      </c>
      <c r="G180" s="37">
        <v>6</v>
      </c>
      <c r="H180" s="56">
        <v>11.624876270000001</v>
      </c>
      <c r="I180" s="39">
        <f t="shared" si="7"/>
        <v>57.798506269999997</v>
      </c>
    </row>
    <row r="181" spans="1:9" s="57" customFormat="1" ht="14.25" customHeight="1">
      <c r="A181" s="54">
        <v>33</v>
      </c>
      <c r="B181" s="56" t="s">
        <v>172</v>
      </c>
      <c r="C181" s="37">
        <v>9</v>
      </c>
      <c r="D181" s="56">
        <v>40.677</v>
      </c>
      <c r="E181" s="37">
        <v>2</v>
      </c>
      <c r="F181" s="56">
        <v>8</v>
      </c>
      <c r="G181" s="37">
        <v>1</v>
      </c>
      <c r="H181" s="56">
        <v>3.8094000000000003E-2</v>
      </c>
      <c r="I181" s="39">
        <f t="shared" ref="I181:I202" si="8">D181+F181+H181</f>
        <v>48.715094000000001</v>
      </c>
    </row>
    <row r="182" spans="1:9" s="57" customFormat="1" ht="14.25" customHeight="1">
      <c r="A182" s="54">
        <v>34</v>
      </c>
      <c r="B182" s="56" t="s">
        <v>178</v>
      </c>
      <c r="C182" s="37">
        <v>1</v>
      </c>
      <c r="D182" s="56">
        <v>0.48499999999999999</v>
      </c>
      <c r="E182" s="37">
        <v>2</v>
      </c>
      <c r="F182" s="56">
        <v>15.153307</v>
      </c>
      <c r="G182" s="37">
        <v>6</v>
      </c>
      <c r="H182" s="56">
        <v>14.738242250000001</v>
      </c>
      <c r="I182" s="39">
        <f t="shared" si="8"/>
        <v>30.37654925</v>
      </c>
    </row>
    <row r="183" spans="1:9" s="57" customFormat="1" ht="14.25" customHeight="1">
      <c r="A183" s="54">
        <v>35</v>
      </c>
      <c r="B183" s="56" t="s">
        <v>173</v>
      </c>
      <c r="C183" s="37">
        <v>2</v>
      </c>
      <c r="D183" s="56">
        <v>16.063357</v>
      </c>
      <c r="E183" s="37">
        <v>1</v>
      </c>
      <c r="F183" s="56">
        <v>0.21495</v>
      </c>
      <c r="G183" s="37">
        <v>5</v>
      </c>
      <c r="H183" s="56">
        <v>8.5102270200000003</v>
      </c>
      <c r="I183" s="39">
        <f t="shared" si="8"/>
        <v>24.78853402</v>
      </c>
    </row>
    <row r="184" spans="1:9" s="57" customFormat="1" ht="14.25" customHeight="1">
      <c r="A184" s="54">
        <v>36</v>
      </c>
      <c r="B184" s="56" t="s">
        <v>188</v>
      </c>
      <c r="C184" s="37">
        <v>2</v>
      </c>
      <c r="D184" s="56">
        <v>23</v>
      </c>
      <c r="E184" s="37">
        <v>1</v>
      </c>
      <c r="F184" s="56">
        <v>1.5</v>
      </c>
      <c r="G184" s="37">
        <v>2</v>
      </c>
      <c r="H184" s="56">
        <v>0.13692053000000001</v>
      </c>
      <c r="I184" s="39">
        <f t="shared" si="8"/>
        <v>24.636920530000001</v>
      </c>
    </row>
    <row r="185" spans="1:9" s="57" customFormat="1" ht="14.25" customHeight="1">
      <c r="A185" s="54">
        <v>37</v>
      </c>
      <c r="B185" s="55" t="s">
        <v>187</v>
      </c>
      <c r="C185" s="37">
        <v>3</v>
      </c>
      <c r="D185" s="56">
        <v>6.6118750000000004</v>
      </c>
      <c r="E185" s="37">
        <v>0</v>
      </c>
      <c r="F185" s="56">
        <v>0</v>
      </c>
      <c r="G185" s="37">
        <v>5</v>
      </c>
      <c r="H185" s="56">
        <v>3.0924909399999998</v>
      </c>
      <c r="I185" s="39">
        <f t="shared" si="8"/>
        <v>9.7043659400000006</v>
      </c>
    </row>
    <row r="186" spans="1:9" s="57" customFormat="1" ht="14.25" customHeight="1">
      <c r="A186" s="54">
        <v>38</v>
      </c>
      <c r="B186" s="55" t="s">
        <v>185</v>
      </c>
      <c r="C186" s="37">
        <v>1</v>
      </c>
      <c r="D186" s="56">
        <v>0.76524000000000003</v>
      </c>
      <c r="E186" s="37">
        <v>0</v>
      </c>
      <c r="F186" s="56">
        <v>0</v>
      </c>
      <c r="G186" s="37">
        <v>54</v>
      </c>
      <c r="H186" s="56">
        <v>7.9109518899999998</v>
      </c>
      <c r="I186" s="39">
        <f t="shared" si="8"/>
        <v>8.6761918900000001</v>
      </c>
    </row>
    <row r="187" spans="1:9" s="57" customFormat="1" ht="14.25" customHeight="1">
      <c r="A187" s="54">
        <v>39</v>
      </c>
      <c r="B187" s="56" t="s">
        <v>184</v>
      </c>
      <c r="C187" s="37">
        <v>0</v>
      </c>
      <c r="D187" s="56">
        <v>0</v>
      </c>
      <c r="E187" s="37">
        <v>2</v>
      </c>
      <c r="F187" s="56">
        <v>3.9393349999999998</v>
      </c>
      <c r="G187" s="37">
        <v>2</v>
      </c>
      <c r="H187" s="56">
        <v>1.2426292700000001</v>
      </c>
      <c r="I187" s="39">
        <f t="shared" si="8"/>
        <v>5.1819642699999999</v>
      </c>
    </row>
    <row r="188" spans="1:9" s="57" customFormat="1" ht="14.25" customHeight="1">
      <c r="A188" s="54">
        <v>40</v>
      </c>
      <c r="B188" s="56" t="s">
        <v>170</v>
      </c>
      <c r="C188" s="37">
        <v>1</v>
      </c>
      <c r="D188" s="56">
        <v>3</v>
      </c>
      <c r="E188" s="37">
        <v>1</v>
      </c>
      <c r="F188" s="56">
        <v>3.0078000000000001E-2</v>
      </c>
      <c r="G188" s="37">
        <v>0</v>
      </c>
      <c r="H188" s="56">
        <v>0</v>
      </c>
      <c r="I188" s="39">
        <f t="shared" si="8"/>
        <v>3.030078</v>
      </c>
    </row>
    <row r="189" spans="1:9" s="57" customFormat="1" ht="14.25" customHeight="1">
      <c r="A189" s="54">
        <v>41</v>
      </c>
      <c r="B189" s="56" t="s">
        <v>192</v>
      </c>
      <c r="C189" s="37">
        <v>1</v>
      </c>
      <c r="D189" s="56">
        <v>1.082803</v>
      </c>
      <c r="E189" s="37">
        <v>1</v>
      </c>
      <c r="F189" s="56">
        <v>-0.44500000000000001</v>
      </c>
      <c r="G189" s="37">
        <v>3</v>
      </c>
      <c r="H189" s="56">
        <v>2.2255980000000002</v>
      </c>
      <c r="I189" s="39">
        <f t="shared" si="8"/>
        <v>2.8634010000000001</v>
      </c>
    </row>
    <row r="190" spans="1:9" s="57" customFormat="1" ht="14.25" customHeight="1">
      <c r="A190" s="54">
        <v>42</v>
      </c>
      <c r="B190" s="56" t="s">
        <v>181</v>
      </c>
      <c r="C190" s="37">
        <v>0</v>
      </c>
      <c r="D190" s="56">
        <v>0</v>
      </c>
      <c r="E190" s="37">
        <v>0</v>
      </c>
      <c r="F190" s="56">
        <v>0</v>
      </c>
      <c r="G190" s="37">
        <v>10</v>
      </c>
      <c r="H190" s="56">
        <v>2.0335796400000001</v>
      </c>
      <c r="I190" s="39">
        <f t="shared" si="8"/>
        <v>2.0335796400000001</v>
      </c>
    </row>
    <row r="191" spans="1:9" s="57" customFormat="1" ht="14.25" customHeight="1">
      <c r="A191" s="54">
        <v>43</v>
      </c>
      <c r="B191" s="56" t="s">
        <v>194</v>
      </c>
      <c r="C191" s="37">
        <v>0</v>
      </c>
      <c r="D191" s="56">
        <v>0</v>
      </c>
      <c r="E191" s="37">
        <v>0</v>
      </c>
      <c r="F191" s="56">
        <v>0</v>
      </c>
      <c r="G191" s="37">
        <v>2</v>
      </c>
      <c r="H191" s="56">
        <v>1.82677172</v>
      </c>
      <c r="I191" s="39">
        <f t="shared" si="8"/>
        <v>1.82677172</v>
      </c>
    </row>
    <row r="192" spans="1:9" s="57" customFormat="1" ht="14.25" customHeight="1">
      <c r="A192" s="54">
        <v>44</v>
      </c>
      <c r="B192" s="56" t="s">
        <v>198</v>
      </c>
      <c r="C192" s="37"/>
      <c r="D192" s="56"/>
      <c r="E192" s="37">
        <v>0</v>
      </c>
      <c r="F192" s="56">
        <v>0</v>
      </c>
      <c r="G192" s="37">
        <v>1</v>
      </c>
      <c r="H192" s="56">
        <v>1.7231723600000002</v>
      </c>
      <c r="I192" s="39">
        <f t="shared" si="8"/>
        <v>1.7231723600000002</v>
      </c>
    </row>
    <row r="193" spans="1:9" s="57" customFormat="1" ht="14.25" customHeight="1">
      <c r="A193" s="54">
        <v>45</v>
      </c>
      <c r="B193" s="56" t="s">
        <v>177</v>
      </c>
      <c r="C193" s="37">
        <v>0</v>
      </c>
      <c r="D193" s="56">
        <v>0</v>
      </c>
      <c r="E193" s="37">
        <v>0</v>
      </c>
      <c r="F193" s="56">
        <v>0</v>
      </c>
      <c r="G193" s="37">
        <v>2</v>
      </c>
      <c r="H193" s="56">
        <v>1.23472885</v>
      </c>
      <c r="I193" s="39">
        <f t="shared" si="8"/>
        <v>1.23472885</v>
      </c>
    </row>
    <row r="194" spans="1:9" s="57" customFormat="1" ht="14.25" customHeight="1">
      <c r="A194" s="54">
        <v>46</v>
      </c>
      <c r="B194" s="56" t="s">
        <v>193</v>
      </c>
      <c r="C194" s="37">
        <v>0</v>
      </c>
      <c r="D194" s="56">
        <v>0</v>
      </c>
      <c r="E194" s="37">
        <v>0</v>
      </c>
      <c r="F194" s="56">
        <v>0</v>
      </c>
      <c r="G194" s="37">
        <v>4</v>
      </c>
      <c r="H194" s="56">
        <v>0.86432255000000002</v>
      </c>
      <c r="I194" s="39">
        <f t="shared" si="8"/>
        <v>0.86432255000000002</v>
      </c>
    </row>
    <row r="195" spans="1:9" s="57" customFormat="1" ht="14.25" customHeight="1">
      <c r="A195" s="54">
        <v>47</v>
      </c>
      <c r="B195" s="56" t="s">
        <v>263</v>
      </c>
      <c r="C195" s="37">
        <v>0</v>
      </c>
      <c r="D195" s="56">
        <v>0</v>
      </c>
      <c r="E195" s="37">
        <v>1</v>
      </c>
      <c r="F195" s="56">
        <v>0.49057299999999998</v>
      </c>
      <c r="G195" s="37">
        <v>1</v>
      </c>
      <c r="H195" s="56">
        <v>0.12658227999999999</v>
      </c>
      <c r="I195" s="39">
        <f t="shared" si="8"/>
        <v>0.61715527999999997</v>
      </c>
    </row>
    <row r="196" spans="1:9" s="57" customFormat="1" ht="14.25" customHeight="1">
      <c r="A196" s="54">
        <v>48</v>
      </c>
      <c r="B196" s="56" t="s">
        <v>195</v>
      </c>
      <c r="C196" s="37">
        <v>0</v>
      </c>
      <c r="D196" s="56">
        <v>0</v>
      </c>
      <c r="E196" s="37">
        <v>0</v>
      </c>
      <c r="F196" s="56">
        <v>0</v>
      </c>
      <c r="G196" s="37">
        <v>3</v>
      </c>
      <c r="H196" s="56">
        <v>0.57247375</v>
      </c>
      <c r="I196" s="39">
        <f t="shared" si="8"/>
        <v>0.57247375</v>
      </c>
    </row>
    <row r="197" spans="1:9" s="57" customFormat="1" ht="14.25" customHeight="1">
      <c r="A197" s="54">
        <v>49</v>
      </c>
      <c r="B197" s="56" t="s">
        <v>265</v>
      </c>
      <c r="C197" s="37">
        <v>0</v>
      </c>
      <c r="D197" s="56">
        <v>0</v>
      </c>
      <c r="E197" s="37">
        <v>0</v>
      </c>
      <c r="F197" s="56">
        <v>0</v>
      </c>
      <c r="G197" s="37">
        <v>3</v>
      </c>
      <c r="H197" s="56">
        <v>0.46816140000000001</v>
      </c>
      <c r="I197" s="39">
        <f t="shared" si="8"/>
        <v>0.46816140000000001</v>
      </c>
    </row>
    <row r="198" spans="1:9" s="57" customFormat="1" ht="14.25" customHeight="1">
      <c r="A198" s="54">
        <v>50</v>
      </c>
      <c r="B198" s="56" t="s">
        <v>186</v>
      </c>
      <c r="C198" s="37">
        <v>1</v>
      </c>
      <c r="D198" s="56">
        <v>0.01</v>
      </c>
      <c r="E198" s="37">
        <v>0</v>
      </c>
      <c r="F198" s="56">
        <v>0</v>
      </c>
      <c r="G198" s="37">
        <v>3</v>
      </c>
      <c r="H198" s="56">
        <v>0.28005339000000001</v>
      </c>
      <c r="I198" s="39">
        <f t="shared" si="8"/>
        <v>0.29005339000000002</v>
      </c>
    </row>
    <row r="199" spans="1:9" s="57" customFormat="1" ht="14.25" customHeight="1">
      <c r="A199" s="54">
        <v>51</v>
      </c>
      <c r="B199" s="56" t="s">
        <v>199</v>
      </c>
      <c r="C199" s="37">
        <v>0</v>
      </c>
      <c r="D199" s="56">
        <v>0</v>
      </c>
      <c r="E199" s="37">
        <v>0</v>
      </c>
      <c r="F199" s="56">
        <v>0</v>
      </c>
      <c r="G199" s="37">
        <v>2</v>
      </c>
      <c r="H199" s="56">
        <v>0.14466172999999999</v>
      </c>
      <c r="I199" s="39">
        <f t="shared" si="8"/>
        <v>0.14466172999999999</v>
      </c>
    </row>
    <row r="200" spans="1:9" s="57" customFormat="1" ht="14.25" customHeight="1">
      <c r="A200" s="54">
        <v>52</v>
      </c>
      <c r="B200" s="56" t="s">
        <v>189</v>
      </c>
      <c r="C200" s="37">
        <v>0</v>
      </c>
      <c r="D200" s="56">
        <v>0</v>
      </c>
      <c r="E200" s="37">
        <v>0</v>
      </c>
      <c r="F200" s="56">
        <v>0</v>
      </c>
      <c r="G200" s="37">
        <v>1</v>
      </c>
      <c r="H200" s="56">
        <v>0.10765653</v>
      </c>
      <c r="I200" s="39">
        <f t="shared" si="8"/>
        <v>0.10765653</v>
      </c>
    </row>
    <row r="201" spans="1:9" s="57" customFormat="1" ht="14.25" customHeight="1">
      <c r="A201" s="54">
        <v>53</v>
      </c>
      <c r="B201" s="56" t="s">
        <v>182</v>
      </c>
      <c r="C201" s="37">
        <v>0</v>
      </c>
      <c r="D201" s="56">
        <v>0</v>
      </c>
      <c r="E201" s="37">
        <v>3</v>
      </c>
      <c r="F201" s="56">
        <v>-9.3780588125000008</v>
      </c>
      <c r="G201" s="37">
        <v>17</v>
      </c>
      <c r="H201" s="56">
        <v>3.0204535799999999</v>
      </c>
      <c r="I201" s="39">
        <f t="shared" si="8"/>
        <v>-6.357605232500001</v>
      </c>
    </row>
    <row r="202" spans="1:9" s="57" customFormat="1" ht="14.25" customHeight="1">
      <c r="A202" s="54">
        <v>54</v>
      </c>
      <c r="B202" s="56" t="s">
        <v>146</v>
      </c>
      <c r="C202" s="37">
        <v>1</v>
      </c>
      <c r="D202" s="56">
        <v>18.350000000000001</v>
      </c>
      <c r="E202" s="37">
        <v>1</v>
      </c>
      <c r="F202" s="56">
        <v>-79.295119999999997</v>
      </c>
      <c r="G202" s="37">
        <v>0</v>
      </c>
      <c r="H202" s="56">
        <v>0</v>
      </c>
      <c r="I202" s="39">
        <f t="shared" si="8"/>
        <v>-60.945119999999996</v>
      </c>
    </row>
    <row r="203" spans="1:9" s="46" customFormat="1" ht="12.75">
      <c r="A203" s="138" t="s">
        <v>62</v>
      </c>
      <c r="B203" s="139"/>
      <c r="C203" s="62">
        <f t="shared" ref="C203:I203" si="9">SUM(C149:C202)</f>
        <v>1812</v>
      </c>
      <c r="D203" s="63">
        <f t="shared" si="9"/>
        <v>11521.124461190006</v>
      </c>
      <c r="E203" s="62">
        <f t="shared" si="9"/>
        <v>994</v>
      </c>
      <c r="F203" s="63">
        <f t="shared" si="9"/>
        <v>9535.9460126887516</v>
      </c>
      <c r="G203" s="62">
        <f>SUM(G149:G202)</f>
        <v>3298</v>
      </c>
      <c r="H203" s="63">
        <f>SUM(H149:H202)</f>
        <v>4078.17156948</v>
      </c>
      <c r="I203" s="64">
        <f t="shared" si="9"/>
        <v>25135.242043358743</v>
      </c>
    </row>
  </sheetData>
  <autoFilter ref="A8:I203" xr:uid="{00000000-0009-0000-0000-000001000000}"/>
  <sortState xmlns:xlrd2="http://schemas.microsoft.com/office/spreadsheetml/2017/richdata2" ref="B149:I202">
    <sortCondition descending="1" ref="I149:I202"/>
  </sortState>
  <mergeCells count="10">
    <mergeCell ref="A1:I1"/>
    <mergeCell ref="A203:B203"/>
    <mergeCell ref="A5:I5"/>
    <mergeCell ref="A6:I6"/>
    <mergeCell ref="A28:B28"/>
    <mergeCell ref="A30:I30"/>
    <mergeCell ref="A31:I31"/>
    <mergeCell ref="A141:B141"/>
    <mergeCell ref="A145:I145"/>
    <mergeCell ref="A146:I146"/>
  </mergeCells>
  <conditionalFormatting sqref="B145">
    <cfRule type="duplicateValues" dxfId="10" priority="5" stopIfTrue="1"/>
    <cfRule type="duplicateValues" dxfId="9" priority="6" stopIfTrue="1"/>
  </conditionalFormatting>
  <conditionalFormatting sqref="B1:B1048576">
    <cfRule type="duplicateValues" dxfId="8" priority="1"/>
  </conditionalFormatting>
  <conditionalFormatting sqref="B149:B202">
    <cfRule type="duplicateValues" dxfId="7" priority="574" stopIfTrue="1"/>
  </conditionalFormatting>
  <conditionalFormatting sqref="B147:B65556 B3:B144">
    <cfRule type="duplicateValues" dxfId="6" priority="576" stopIfTrue="1"/>
    <cfRule type="duplicateValues" dxfId="5" priority="577" stopIfTrue="1"/>
  </conditionalFormatting>
  <conditionalFormatting sqref="B34:B140">
    <cfRule type="duplicateValues" dxfId="4" priority="687" stopIfTrue="1"/>
  </conditionalFormatting>
  <pageMargins left="0.43307086614173201" right="0.43307086614173201" top="0.77559055099999996" bottom="0.511811024" header="0.15748031496063" footer="0.31496062992126"/>
  <pageSetup paperSize="9" scale="73" fitToHeight="0" orientation="portrait" r:id="rId1"/>
  <headerFooter>
    <oddFooter>Page &amp;P of &amp;N</oddFooter>
  </headerFooter>
  <rowBreaks count="2" manualBreakCount="2">
    <brk id="29" max="8" man="1"/>
    <brk id="1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2"/>
  <sheetViews>
    <sheetView tabSelected="1" workbookViewId="0">
      <selection activeCell="H9" sqref="H9"/>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9.140625" style="4"/>
    <col min="6" max="6" width="11.5703125" style="4" bestFit="1" customWidth="1"/>
    <col min="7" max="7" width="22.85546875" style="4" customWidth="1"/>
    <col min="8" max="8" width="9.140625" style="4"/>
    <col min="9" max="9" width="12.42578125" style="4" bestFit="1" customWidth="1"/>
    <col min="10" max="10" width="21" style="4" bestFit="1" customWidth="1"/>
    <col min="11" max="16384" width="9.140625" style="4"/>
  </cols>
  <sheetData>
    <row r="1" spans="1:4">
      <c r="A1" s="148" t="s">
        <v>273</v>
      </c>
      <c r="B1" s="148"/>
      <c r="C1" s="148"/>
      <c r="D1" s="148"/>
    </row>
    <row r="3" spans="1:4" ht="15" customHeight="1">
      <c r="A3" s="151" t="s">
        <v>35</v>
      </c>
      <c r="B3" s="151"/>
      <c r="D3" s="3"/>
    </row>
    <row r="4" spans="1:4" ht="15" customHeight="1"/>
    <row r="5" spans="1:4" ht="15.75" customHeight="1">
      <c r="A5" s="150" t="s">
        <v>279</v>
      </c>
      <c r="B5" s="150"/>
      <c r="C5" s="150"/>
      <c r="D5" s="150"/>
    </row>
    <row r="6" spans="1:4" ht="15" customHeight="1">
      <c r="A6" s="152" t="s">
        <v>304</v>
      </c>
      <c r="B6" s="152"/>
      <c r="C6" s="152"/>
      <c r="D6" s="152"/>
    </row>
    <row r="7" spans="1:4" ht="15.75" customHeight="1"/>
    <row r="8" spans="1:4" ht="47.25" customHeight="1">
      <c r="A8" s="6" t="s">
        <v>201</v>
      </c>
      <c r="B8" s="7" t="s">
        <v>202</v>
      </c>
      <c r="C8" s="8" t="s">
        <v>203</v>
      </c>
      <c r="D8" s="9" t="s">
        <v>204</v>
      </c>
    </row>
    <row r="9" spans="1:4" ht="18" customHeight="1">
      <c r="A9" s="19">
        <v>1</v>
      </c>
      <c r="B9" s="10" t="s">
        <v>45</v>
      </c>
      <c r="C9" s="11">
        <v>15893</v>
      </c>
      <c r="D9" s="12">
        <v>259163.68060769999</v>
      </c>
    </row>
    <row r="10" spans="1:4" ht="18" customHeight="1">
      <c r="A10" s="19">
        <v>2</v>
      </c>
      <c r="B10" s="10" t="s">
        <v>47</v>
      </c>
      <c r="C10" s="11">
        <v>1067</v>
      </c>
      <c r="D10" s="12">
        <v>66192.932516390007</v>
      </c>
    </row>
    <row r="11" spans="1:4" ht="18" customHeight="1">
      <c r="A11" s="19">
        <v>3</v>
      </c>
      <c r="B11" s="10" t="s">
        <v>44</v>
      </c>
      <c r="C11" s="11">
        <v>183</v>
      </c>
      <c r="D11" s="12">
        <v>38315.696467000002</v>
      </c>
    </row>
    <row r="12" spans="1:4" ht="18" customHeight="1">
      <c r="A12" s="19">
        <v>4</v>
      </c>
      <c r="B12" s="10" t="s">
        <v>49</v>
      </c>
      <c r="C12" s="11">
        <v>924</v>
      </c>
      <c r="D12" s="12">
        <v>12679.13537889</v>
      </c>
    </row>
    <row r="13" spans="1:4" ht="18" customHeight="1">
      <c r="A13" s="19">
        <v>5</v>
      </c>
      <c r="B13" s="10" t="s">
        <v>52</v>
      </c>
      <c r="C13" s="11">
        <v>1784</v>
      </c>
      <c r="D13" s="12">
        <v>10895.019897</v>
      </c>
    </row>
    <row r="14" spans="1:4" ht="18" customHeight="1">
      <c r="A14" s="19">
        <v>6</v>
      </c>
      <c r="B14" s="10" t="s">
        <v>46</v>
      </c>
      <c r="C14" s="11">
        <v>6082</v>
      </c>
      <c r="D14" s="12">
        <v>10199.735605299998</v>
      </c>
    </row>
    <row r="15" spans="1:4" ht="18" customHeight="1">
      <c r="A15" s="19">
        <v>7</v>
      </c>
      <c r="B15" s="10" t="s">
        <v>50</v>
      </c>
      <c r="C15" s="11">
        <v>986</v>
      </c>
      <c r="D15" s="12">
        <v>6166.20493257</v>
      </c>
    </row>
    <row r="16" spans="1:4" ht="18" customHeight="1">
      <c r="A16" s="19">
        <v>8</v>
      </c>
      <c r="B16" s="10" t="s">
        <v>54</v>
      </c>
      <c r="C16" s="11">
        <v>2676</v>
      </c>
      <c r="D16" s="12">
        <v>4984.5929520599993</v>
      </c>
    </row>
    <row r="17" spans="1:4" ht="18" customHeight="1">
      <c r="A17" s="19">
        <v>9</v>
      </c>
      <c r="B17" s="10" t="s">
        <v>59</v>
      </c>
      <c r="C17" s="11">
        <v>109</v>
      </c>
      <c r="D17" s="12">
        <v>4900.3726729999998</v>
      </c>
    </row>
    <row r="18" spans="1:4" ht="18" customHeight="1">
      <c r="A18" s="19">
        <v>10</v>
      </c>
      <c r="B18" s="10" t="s">
        <v>48</v>
      </c>
      <c r="C18" s="11">
        <v>4090</v>
      </c>
      <c r="D18" s="12">
        <v>4723.4750727199989</v>
      </c>
    </row>
    <row r="19" spans="1:4" ht="18" customHeight="1">
      <c r="A19" s="19">
        <v>11</v>
      </c>
      <c r="B19" s="10" t="s">
        <v>55</v>
      </c>
      <c r="C19" s="11">
        <v>623</v>
      </c>
      <c r="D19" s="12">
        <v>4590.5565585200002</v>
      </c>
    </row>
    <row r="20" spans="1:4" ht="18" customHeight="1">
      <c r="A20" s="19">
        <v>12</v>
      </c>
      <c r="B20" s="10" t="s">
        <v>53</v>
      </c>
      <c r="C20" s="11">
        <v>523</v>
      </c>
      <c r="D20" s="12">
        <v>3846.7422115900004</v>
      </c>
    </row>
    <row r="21" spans="1:4" ht="18" customHeight="1">
      <c r="A21" s="19">
        <v>13</v>
      </c>
      <c r="B21" s="10" t="s">
        <v>60</v>
      </c>
      <c r="C21" s="11">
        <v>140</v>
      </c>
      <c r="D21" s="12">
        <v>3418.6031149999999</v>
      </c>
    </row>
    <row r="22" spans="1:4" ht="18" customHeight="1">
      <c r="A22" s="19">
        <v>14</v>
      </c>
      <c r="B22" s="10" t="s">
        <v>57</v>
      </c>
      <c r="C22" s="11">
        <v>83</v>
      </c>
      <c r="D22" s="12">
        <v>3035.7820969999998</v>
      </c>
    </row>
    <row r="23" spans="1:4" ht="18" customHeight="1">
      <c r="A23" s="19">
        <v>15</v>
      </c>
      <c r="B23" s="10" t="s">
        <v>58</v>
      </c>
      <c r="C23" s="11">
        <v>152</v>
      </c>
      <c r="D23" s="12">
        <v>1742.5587641399998</v>
      </c>
    </row>
    <row r="24" spans="1:4" ht="18" customHeight="1">
      <c r="A24" s="19">
        <v>16</v>
      </c>
      <c r="B24" s="10" t="s">
        <v>56</v>
      </c>
      <c r="C24" s="11">
        <v>556</v>
      </c>
      <c r="D24" s="12">
        <v>1014.5739235</v>
      </c>
    </row>
    <row r="25" spans="1:4" ht="18" customHeight="1">
      <c r="A25" s="19">
        <v>17</v>
      </c>
      <c r="B25" s="10" t="s">
        <v>51</v>
      </c>
      <c r="C25" s="11">
        <v>86</v>
      </c>
      <c r="D25" s="12">
        <v>913.86062000000004</v>
      </c>
    </row>
    <row r="26" spans="1:4" ht="18" customHeight="1">
      <c r="A26" s="19">
        <v>18</v>
      </c>
      <c r="B26" s="10" t="s">
        <v>61</v>
      </c>
      <c r="C26" s="11">
        <v>145</v>
      </c>
      <c r="D26" s="12">
        <v>724.12361099999998</v>
      </c>
    </row>
    <row r="27" spans="1:4">
      <c r="A27" s="19">
        <v>19</v>
      </c>
      <c r="B27" s="10" t="s">
        <v>205</v>
      </c>
      <c r="C27" s="11">
        <v>7</v>
      </c>
      <c r="D27" s="12">
        <v>11.071044000000001</v>
      </c>
    </row>
    <row r="28" spans="1:4" ht="17.25" customHeight="1">
      <c r="A28" s="149" t="s">
        <v>206</v>
      </c>
      <c r="B28" s="149"/>
      <c r="C28" s="13">
        <f>SUM(C9:C27)</f>
        <v>36109</v>
      </c>
      <c r="D28" s="14">
        <f>SUM(D9:D27)</f>
        <v>437518.71804737992</v>
      </c>
    </row>
    <row r="29" spans="1:4" ht="15.75" customHeight="1"/>
    <row r="30" spans="1:4" ht="12.75" customHeight="1"/>
    <row r="31" spans="1:4" ht="12.75" customHeight="1"/>
    <row r="32" spans="1:4" ht="12.75" customHeight="1"/>
    <row r="33" spans="1:6" ht="12.75" customHeight="1"/>
    <row r="34" spans="1:6" ht="24" customHeight="1">
      <c r="A34" s="150" t="s">
        <v>280</v>
      </c>
      <c r="B34" s="150"/>
      <c r="C34" s="150"/>
      <c r="D34" s="150"/>
    </row>
    <row r="35" spans="1:6" ht="12" customHeight="1">
      <c r="A35" s="153" t="str">
        <f>A6</f>
        <v>(Lũy kế các dự án còn hiệu lực đến ngày 20/11/2022)</v>
      </c>
      <c r="B35" s="153"/>
      <c r="C35" s="153"/>
      <c r="D35" s="153"/>
    </row>
    <row r="36" spans="1:6" ht="15.75" customHeight="1"/>
    <row r="37" spans="1:6" ht="47.25">
      <c r="A37" s="6" t="s">
        <v>201</v>
      </c>
      <c r="B37" s="7" t="s">
        <v>207</v>
      </c>
      <c r="C37" s="8" t="s">
        <v>203</v>
      </c>
      <c r="D37" s="9" t="s">
        <v>208</v>
      </c>
    </row>
    <row r="38" spans="1:6" ht="18" customHeight="1">
      <c r="A38" s="19">
        <v>1</v>
      </c>
      <c r="B38" s="10" t="s">
        <v>67</v>
      </c>
      <c r="C38" s="11">
        <v>9511</v>
      </c>
      <c r="D38" s="12">
        <v>80801.362260590002</v>
      </c>
      <c r="E38" s="4">
        <f>VLOOKUP(B38,'[1]Theo doi tac'!$B$7:$D$145,2,FALSE)</f>
        <v>9265</v>
      </c>
      <c r="F38" s="124" t="e">
        <f>D38+#REF!/1000000</f>
        <v>#REF!</v>
      </c>
    </row>
    <row r="39" spans="1:6" ht="18" customHeight="1">
      <c r="A39" s="19">
        <v>2</v>
      </c>
      <c r="B39" s="10" t="s">
        <v>64</v>
      </c>
      <c r="C39" s="11">
        <v>3070</v>
      </c>
      <c r="D39" s="12">
        <v>70749.454173050006</v>
      </c>
      <c r="E39" s="4">
        <f>VLOOKUP(B39,'[1]Theo doi tac'!$B$7:$D$145,2,FALSE)</f>
        <v>2866</v>
      </c>
    </row>
    <row r="40" spans="1:6" s="157" customFormat="1" ht="18" customHeight="1">
      <c r="A40" s="154">
        <v>3</v>
      </c>
      <c r="B40" s="21" t="s">
        <v>66</v>
      </c>
      <c r="C40" s="155">
        <v>4968</v>
      </c>
      <c r="D40" s="156">
        <v>68772.331735799991</v>
      </c>
      <c r="E40" s="157">
        <f>VLOOKUP(B40,'[1]Theo doi tac'!$B$7:$D$145,2,FALSE)</f>
        <v>4828</v>
      </c>
    </row>
    <row r="41" spans="1:6" ht="18" customHeight="1">
      <c r="A41" s="19">
        <v>4</v>
      </c>
      <c r="B41" s="10" t="s">
        <v>68</v>
      </c>
      <c r="C41" s="11">
        <v>2894</v>
      </c>
      <c r="D41" s="12">
        <v>36366.348977960006</v>
      </c>
      <c r="E41" s="4">
        <f>VLOOKUP(B41,'[1]Theo doi tac'!$B$7:$D$145,2,FALSE)</f>
        <v>2860</v>
      </c>
    </row>
    <row r="42" spans="1:6" ht="18" customHeight="1">
      <c r="A42" s="19">
        <v>5</v>
      </c>
      <c r="B42" s="10" t="s">
        <v>69</v>
      </c>
      <c r="C42" s="11">
        <v>2149</v>
      </c>
      <c r="D42" s="12">
        <v>29211.731075310003</v>
      </c>
      <c r="E42" s="4">
        <f>VLOOKUP(B42,'[1]Theo doi tac'!$B$7:$D$145,2,FALSE)</f>
        <v>2065</v>
      </c>
    </row>
    <row r="43" spans="1:6" ht="18" customHeight="1">
      <c r="A43" s="19">
        <v>6</v>
      </c>
      <c r="B43" s="10" t="s">
        <v>65</v>
      </c>
      <c r="C43" s="11">
        <v>3541</v>
      </c>
      <c r="D43" s="12">
        <v>23109.569699689997</v>
      </c>
      <c r="E43" s="4">
        <f>VLOOKUP(B43,'[1]Theo doi tac'!$B$7:$D$145,2,FALSE)</f>
        <v>3372</v>
      </c>
    </row>
    <row r="44" spans="1:6" ht="18" customHeight="1">
      <c r="A44" s="19">
        <v>7</v>
      </c>
      <c r="B44" s="10" t="s">
        <v>70</v>
      </c>
      <c r="C44" s="11">
        <v>889</v>
      </c>
      <c r="D44" s="12">
        <v>22358.461089069999</v>
      </c>
      <c r="E44" s="4">
        <f>VLOOKUP(B44,'[1]Theo doi tac'!$B$7:$D$145,2,FALSE)</f>
        <v>887</v>
      </c>
    </row>
    <row r="45" spans="1:6" ht="18" customHeight="1">
      <c r="A45" s="19">
        <v>8</v>
      </c>
      <c r="B45" s="10" t="s">
        <v>73</v>
      </c>
      <c r="C45" s="11">
        <v>409</v>
      </c>
      <c r="D45" s="12">
        <v>13707.087312020001</v>
      </c>
      <c r="E45" s="4">
        <f>VLOOKUP(B45,'[1]Theo doi tac'!$B$7:$D$145,2,FALSE)</f>
        <v>380</v>
      </c>
    </row>
    <row r="46" spans="1:6" ht="18" customHeight="1">
      <c r="A46" s="19">
        <v>9</v>
      </c>
      <c r="B46" s="10" t="s">
        <v>76</v>
      </c>
      <c r="C46" s="11">
        <v>676</v>
      </c>
      <c r="D46" s="12">
        <v>13084.846020289999</v>
      </c>
      <c r="E46" s="4">
        <f>VLOOKUP(B46,'[1]Theo doi tac'!$B$7:$D$145,2,FALSE)</f>
        <v>652</v>
      </c>
    </row>
    <row r="47" spans="1:6" ht="18" customHeight="1">
      <c r="A47" s="19">
        <v>10</v>
      </c>
      <c r="B47" s="10" t="s">
        <v>71</v>
      </c>
      <c r="C47" s="11">
        <v>701</v>
      </c>
      <c r="D47" s="12">
        <v>13060.352118229999</v>
      </c>
      <c r="E47" s="4">
        <f>VLOOKUP(B47,'[1]Theo doi tac'!$B$7:$D$145,2,FALSE)</f>
        <v>669</v>
      </c>
    </row>
    <row r="48" spans="1:6" ht="18" customHeight="1">
      <c r="A48" s="19">
        <v>11</v>
      </c>
      <c r="B48" s="10" t="s">
        <v>75</v>
      </c>
      <c r="C48" s="11">
        <v>1206</v>
      </c>
      <c r="D48" s="12">
        <v>11451.833008720001</v>
      </c>
      <c r="E48" s="4">
        <f>VLOOKUP(B48,'[1]Theo doi tac'!$B$7:$D$145,2,FALSE)</f>
        <v>1155</v>
      </c>
    </row>
    <row r="49" spans="1:7" ht="18" customHeight="1">
      <c r="A49" s="19">
        <v>12</v>
      </c>
      <c r="B49" s="10" t="s">
        <v>79</v>
      </c>
      <c r="C49" s="11">
        <v>419</v>
      </c>
      <c r="D49" s="12">
        <v>9294.909839760001</v>
      </c>
      <c r="E49" s="4">
        <f>VLOOKUP(B49,'[1]Theo doi tac'!$B$7:$D$145,2,FALSE)</f>
        <v>407</v>
      </c>
    </row>
    <row r="50" spans="1:7" ht="18" customHeight="1">
      <c r="A50" s="19">
        <v>13</v>
      </c>
      <c r="B50" s="10" t="s">
        <v>81</v>
      </c>
      <c r="C50" s="11">
        <v>126</v>
      </c>
      <c r="D50" s="12">
        <v>6745.483142</v>
      </c>
      <c r="E50" s="4">
        <f>VLOOKUP(B50,'[1]Theo doi tac'!$B$7:$D$145,2,FALSE)</f>
        <v>126</v>
      </c>
    </row>
    <row r="51" spans="1:7" ht="18" customHeight="1">
      <c r="A51" s="19">
        <v>14</v>
      </c>
      <c r="B51" s="10" t="s">
        <v>83</v>
      </c>
      <c r="C51" s="11">
        <v>244</v>
      </c>
      <c r="D51" s="12">
        <v>4819.8401128300002</v>
      </c>
      <c r="E51" s="4">
        <f>VLOOKUP(B51,'[1]Theo doi tac'!$B$7:$D$145,2,FALSE)</f>
        <v>234</v>
      </c>
    </row>
    <row r="52" spans="1:7" ht="18" customHeight="1">
      <c r="A52" s="19">
        <v>15</v>
      </c>
      <c r="B52" s="10" t="s">
        <v>74</v>
      </c>
      <c r="C52" s="11">
        <v>500</v>
      </c>
      <c r="D52" s="12">
        <v>4193.8616361799996</v>
      </c>
      <c r="E52" s="4">
        <f>VLOOKUP(B52,'[1]Theo doi tac'!$B$7:$D$145,2,FALSE)</f>
        <v>455</v>
      </c>
    </row>
    <row r="53" spans="1:7" ht="18" customHeight="1">
      <c r="A53" s="19">
        <v>16</v>
      </c>
      <c r="B53" s="10" t="s">
        <v>78</v>
      </c>
      <c r="C53" s="11">
        <v>659</v>
      </c>
      <c r="D53" s="12">
        <v>3746.4432299999999</v>
      </c>
      <c r="E53" s="4">
        <f>VLOOKUP(B53,'[1]Theo doi tac'!$B$7:$D$145,2,FALSE)</f>
        <v>645</v>
      </c>
    </row>
    <row r="54" spans="1:7" ht="18" customHeight="1">
      <c r="A54" s="19">
        <v>17</v>
      </c>
      <c r="B54" s="10" t="s">
        <v>85</v>
      </c>
      <c r="C54" s="11">
        <v>60</v>
      </c>
      <c r="D54" s="12">
        <v>2623.1178500000001</v>
      </c>
      <c r="E54" s="4">
        <f>VLOOKUP(B54,'[1]Theo doi tac'!$B$7:$D$145,2,FALSE)</f>
        <v>56</v>
      </c>
    </row>
    <row r="55" spans="1:7" ht="18" customHeight="1">
      <c r="A55" s="19">
        <v>18</v>
      </c>
      <c r="B55" s="10" t="s">
        <v>84</v>
      </c>
      <c r="C55" s="11">
        <v>438</v>
      </c>
      <c r="D55" s="12">
        <v>2337.7286192299994</v>
      </c>
      <c r="E55" s="4">
        <f>VLOOKUP(B55,'[1]Theo doi tac'!$B$7:$D$145,2,FALSE)</f>
        <v>420</v>
      </c>
    </row>
    <row r="56" spans="1:7" ht="18" customHeight="1">
      <c r="A56" s="19">
        <v>19</v>
      </c>
      <c r="B56" s="10" t="s">
        <v>82</v>
      </c>
      <c r="C56" s="11">
        <v>282</v>
      </c>
      <c r="D56" s="12">
        <v>1996.76194132</v>
      </c>
      <c r="E56" s="4">
        <f>VLOOKUP(B56,'[1]Theo doi tac'!$B$7:$D$145,2,FALSE)</f>
        <v>271</v>
      </c>
    </row>
    <row r="57" spans="1:7" ht="18" customHeight="1">
      <c r="A57" s="19">
        <v>20</v>
      </c>
      <c r="B57" s="10" t="s">
        <v>77</v>
      </c>
      <c r="C57" s="11">
        <v>583</v>
      </c>
      <c r="D57" s="12">
        <v>1979.217875</v>
      </c>
      <c r="E57" s="4">
        <f>VLOOKUP(B57,'[1]Theo doi tac'!$B$7:$D$145,2,FALSE)</f>
        <v>557</v>
      </c>
    </row>
    <row r="58" spans="1:7" ht="18" customHeight="1">
      <c r="A58" s="19">
        <v>21</v>
      </c>
      <c r="B58" s="10" t="s">
        <v>89</v>
      </c>
      <c r="C58" s="11">
        <v>197</v>
      </c>
      <c r="D58" s="12">
        <v>1890.7279057799999</v>
      </c>
      <c r="E58" s="4">
        <f>VLOOKUP(B58,'[1]Theo doi tac'!$B$7:$D$145,2,FALSE)</f>
        <v>183</v>
      </c>
    </row>
    <row r="59" spans="1:7" ht="18" customHeight="1">
      <c r="A59" s="19">
        <v>22</v>
      </c>
      <c r="B59" s="10" t="s">
        <v>100</v>
      </c>
      <c r="C59" s="11">
        <v>154</v>
      </c>
      <c r="D59" s="12">
        <v>1787.2035169999999</v>
      </c>
      <c r="E59" s="4">
        <f>VLOOKUP(B59,'[1]Theo doi tac'!$B$7:$D$145,2,FALSE)</f>
        <v>147</v>
      </c>
    </row>
    <row r="60" spans="1:7" ht="18" customHeight="1">
      <c r="A60" s="19">
        <v>23</v>
      </c>
      <c r="B60" s="10" t="s">
        <v>105</v>
      </c>
      <c r="C60" s="11">
        <v>82</v>
      </c>
      <c r="D60" s="12">
        <v>1097.3245785499998</v>
      </c>
      <c r="E60" s="4">
        <f>VLOOKUP(B60,'[1]Theo doi tac'!$B$7:$D$145,2,FALSE)</f>
        <v>82</v>
      </c>
    </row>
    <row r="61" spans="1:7" ht="18" customHeight="1">
      <c r="A61" s="19">
        <v>24</v>
      </c>
      <c r="B61" s="10" t="s">
        <v>88</v>
      </c>
      <c r="C61" s="11">
        <v>346</v>
      </c>
      <c r="D61" s="12">
        <v>1005.5672626800001</v>
      </c>
      <c r="E61" s="4">
        <f>VLOOKUP(B61,'[1]Theo doi tac'!$B$7:$D$145,2,FALSE)</f>
        <v>317</v>
      </c>
    </row>
    <row r="62" spans="1:7" ht="18" customHeight="1">
      <c r="A62" s="19">
        <v>25</v>
      </c>
      <c r="B62" s="10" t="s">
        <v>92</v>
      </c>
      <c r="C62" s="11">
        <v>20</v>
      </c>
      <c r="D62" s="12">
        <v>975.65800000000002</v>
      </c>
      <c r="E62" s="4">
        <f>VLOOKUP(B62,'[1]Theo doi tac'!$B$7:$D$145,2,FALSE)</f>
        <v>20</v>
      </c>
    </row>
    <row r="63" spans="1:7" ht="18" customHeight="1">
      <c r="A63" s="19">
        <v>26</v>
      </c>
      <c r="B63" s="10" t="s">
        <v>209</v>
      </c>
      <c r="C63" s="11">
        <v>157</v>
      </c>
      <c r="D63" s="12">
        <v>971.07289800000001</v>
      </c>
      <c r="E63" s="4">
        <f>VLOOKUP(B63,'[1]Theo doi tac'!$B$7:$D$145,2,FALSE)</f>
        <v>156</v>
      </c>
      <c r="F63" s="124">
        <f>D63-'[2]Luy ke T3 2022'!$D$63</f>
        <v>17.318112000000042</v>
      </c>
      <c r="G63" s="124">
        <f>F63*1000000</f>
        <v>17318112.000000041</v>
      </c>
    </row>
    <row r="64" spans="1:7" s="157" customFormat="1" ht="18" customHeight="1">
      <c r="A64" s="154">
        <v>27</v>
      </c>
      <c r="B64" s="21" t="s">
        <v>95</v>
      </c>
      <c r="C64" s="155">
        <v>164</v>
      </c>
      <c r="D64" s="156">
        <v>965.83394599999997</v>
      </c>
      <c r="E64" s="157">
        <f>VLOOKUP(B64,'[1]Theo doi tac'!$B$7:$D$145,2,FALSE)</f>
        <v>151</v>
      </c>
    </row>
    <row r="65" spans="1:5" ht="18" customHeight="1">
      <c r="A65" s="19">
        <v>28</v>
      </c>
      <c r="B65" s="10" t="s">
        <v>101</v>
      </c>
      <c r="C65" s="11">
        <v>32</v>
      </c>
      <c r="D65" s="12">
        <v>791.73763599999995</v>
      </c>
      <c r="E65" s="4">
        <f>VLOOKUP(B65,'[1]Theo doi tac'!$B$7:$D$145,2,FALSE)</f>
        <v>29</v>
      </c>
    </row>
    <row r="66" spans="1:5" ht="18" customHeight="1">
      <c r="A66" s="19">
        <v>29</v>
      </c>
      <c r="B66" s="10" t="s">
        <v>115</v>
      </c>
      <c r="C66" s="11">
        <v>105</v>
      </c>
      <c r="D66" s="12">
        <v>638.86266000000001</v>
      </c>
      <c r="E66" s="4">
        <f>VLOOKUP(B66,'[1]Theo doi tac'!$B$7:$D$145,2,FALSE)</f>
        <v>101</v>
      </c>
    </row>
    <row r="67" spans="1:5" ht="18" customHeight="1">
      <c r="A67" s="19">
        <v>30</v>
      </c>
      <c r="B67" s="10" t="s">
        <v>94</v>
      </c>
      <c r="C67" s="11">
        <v>88</v>
      </c>
      <c r="D67" s="12">
        <v>605.98679000000004</v>
      </c>
      <c r="E67" s="4">
        <f>VLOOKUP(B67,'[1]Theo doi tac'!$B$7:$D$145,2,FALSE)</f>
        <v>86</v>
      </c>
    </row>
    <row r="68" spans="1:5" ht="18" customHeight="1">
      <c r="A68" s="19">
        <v>31</v>
      </c>
      <c r="B68" s="10" t="s">
        <v>211</v>
      </c>
      <c r="C68" s="11">
        <v>13</v>
      </c>
      <c r="D68" s="12">
        <v>587.43466699999999</v>
      </c>
      <c r="E68" s="4">
        <f>VLOOKUP(B68,'[1]Theo doi tac'!$B$7:$D$145,2,FALSE)</f>
        <v>12</v>
      </c>
    </row>
    <row r="69" spans="1:5" ht="18" customHeight="1">
      <c r="A69" s="19">
        <v>32</v>
      </c>
      <c r="B69" s="10" t="s">
        <v>117</v>
      </c>
      <c r="C69" s="11">
        <v>99</v>
      </c>
      <c r="D69" s="12">
        <v>513.90552200000002</v>
      </c>
      <c r="E69" s="4">
        <f>VLOOKUP(B69,'[1]Theo doi tac'!$B$7:$D$145,2,FALSE)</f>
        <v>95</v>
      </c>
    </row>
    <row r="70" spans="1:5" ht="18" customHeight="1">
      <c r="A70" s="19">
        <v>33</v>
      </c>
      <c r="B70" s="10" t="s">
        <v>121</v>
      </c>
      <c r="C70" s="11">
        <v>25</v>
      </c>
      <c r="D70" s="12">
        <v>469.317927</v>
      </c>
      <c r="E70" s="4">
        <f>VLOOKUP(B70,'[1]Theo doi tac'!$B$7:$D$145,2,FALSE)</f>
        <v>22</v>
      </c>
    </row>
    <row r="71" spans="1:5" ht="18" customHeight="1">
      <c r="A71" s="19">
        <v>34</v>
      </c>
      <c r="B71" s="10" t="s">
        <v>210</v>
      </c>
      <c r="C71" s="11">
        <v>60</v>
      </c>
      <c r="D71" s="12">
        <v>424.43775299999999</v>
      </c>
      <c r="E71" s="4">
        <f>VLOOKUP(B71,'[1]Theo doi tac'!$B$7:$D$145,2,FALSE)</f>
        <v>57</v>
      </c>
    </row>
    <row r="72" spans="1:5" ht="18" customHeight="1">
      <c r="A72" s="19">
        <v>35</v>
      </c>
      <c r="B72" s="10" t="s">
        <v>72</v>
      </c>
      <c r="C72" s="11">
        <v>29</v>
      </c>
      <c r="D72" s="12">
        <v>422.97416399999997</v>
      </c>
      <c r="E72" s="4">
        <f>VLOOKUP(B72,'[1]Theo doi tac'!$B$7:$D$145,2,FALSE)</f>
        <v>26</v>
      </c>
    </row>
    <row r="73" spans="1:5" ht="18" customHeight="1">
      <c r="A73" s="19">
        <v>36</v>
      </c>
      <c r="B73" s="10" t="s">
        <v>103</v>
      </c>
      <c r="C73" s="11">
        <v>140</v>
      </c>
      <c r="D73" s="12">
        <v>412.28354300000001</v>
      </c>
      <c r="E73" s="4">
        <f>VLOOKUP(B73,'[1]Theo doi tac'!$B$7:$D$145,2,FALSE)</f>
        <v>135</v>
      </c>
    </row>
    <row r="74" spans="1:5" ht="18" customHeight="1">
      <c r="A74" s="19">
        <v>37</v>
      </c>
      <c r="B74" s="10" t="s">
        <v>87</v>
      </c>
      <c r="C74" s="11">
        <v>20</v>
      </c>
      <c r="D74" s="12">
        <v>318.116829</v>
      </c>
      <c r="E74" s="4">
        <f>VLOOKUP(B74,'[1]Theo doi tac'!$B$7:$D$145,2,FALSE)</f>
        <v>16</v>
      </c>
    </row>
    <row r="75" spans="1:5" ht="18" customHeight="1">
      <c r="A75" s="19">
        <v>38</v>
      </c>
      <c r="B75" s="10" t="s">
        <v>86</v>
      </c>
      <c r="C75" s="11">
        <v>34</v>
      </c>
      <c r="D75" s="12">
        <v>298.54091299999999</v>
      </c>
      <c r="E75" s="4">
        <f>VLOOKUP(B75,'[1]Theo doi tac'!$B$7:$D$145,2,FALSE)</f>
        <v>33</v>
      </c>
    </row>
    <row r="76" spans="1:5" ht="18" customHeight="1">
      <c r="A76" s="19">
        <v>39</v>
      </c>
      <c r="B76" s="10" t="s">
        <v>112</v>
      </c>
      <c r="C76" s="11">
        <v>51</v>
      </c>
      <c r="D76" s="12">
        <v>210.596431</v>
      </c>
      <c r="E76" s="4">
        <f>VLOOKUP(B76,'[1]Theo doi tac'!$B$7:$D$145,2,FALSE)</f>
        <v>48</v>
      </c>
    </row>
    <row r="77" spans="1:5" ht="18" customHeight="1">
      <c r="A77" s="19">
        <v>40</v>
      </c>
      <c r="B77" s="10" t="s">
        <v>124</v>
      </c>
      <c r="C77" s="11">
        <v>18</v>
      </c>
      <c r="D77" s="12">
        <v>193.468389</v>
      </c>
      <c r="E77" s="4">
        <f>VLOOKUP(B77,'[1]Theo doi tac'!$B$7:$D$145,2,FALSE)</f>
        <v>19</v>
      </c>
    </row>
    <row r="78" spans="1:5" ht="18" customHeight="1">
      <c r="A78" s="19">
        <v>41</v>
      </c>
      <c r="B78" s="10" t="s">
        <v>212</v>
      </c>
      <c r="C78" s="11">
        <v>52</v>
      </c>
      <c r="D78" s="12">
        <v>192.59462300000001</v>
      </c>
      <c r="E78" s="4">
        <f>VLOOKUP(B78,'[1]Theo doi tac'!$B$7:$D$145,2,FALSE)</f>
        <v>52</v>
      </c>
    </row>
    <row r="79" spans="1:5" ht="18" customHeight="1">
      <c r="A79" s="19">
        <v>42</v>
      </c>
      <c r="B79" s="10" t="s">
        <v>80</v>
      </c>
      <c r="C79" s="11">
        <v>25</v>
      </c>
      <c r="D79" s="12">
        <v>181.29</v>
      </c>
      <c r="E79" s="4">
        <f>VLOOKUP(B79,'[1]Theo doi tac'!$B$7:$D$145,2,FALSE)</f>
        <v>25</v>
      </c>
    </row>
    <row r="80" spans="1:5" ht="18" customHeight="1">
      <c r="A80" s="19">
        <v>43</v>
      </c>
      <c r="B80" s="10" t="s">
        <v>213</v>
      </c>
      <c r="C80" s="11">
        <v>2</v>
      </c>
      <c r="D80" s="12">
        <v>172</v>
      </c>
      <c r="E80" s="4">
        <f>VLOOKUP(B80,'[1]Theo doi tac'!$B$7:$D$145,2,FALSE)</f>
        <v>2</v>
      </c>
    </row>
    <row r="81" spans="1:5" ht="18" customHeight="1">
      <c r="A81" s="19">
        <v>44</v>
      </c>
      <c r="B81" s="10" t="s">
        <v>113</v>
      </c>
      <c r="C81" s="11">
        <v>43</v>
      </c>
      <c r="D81" s="12">
        <v>148.587333</v>
      </c>
      <c r="E81" s="4">
        <f>VLOOKUP(B81,'[1]Theo doi tac'!$B$7:$D$145,2,FALSE)</f>
        <v>38</v>
      </c>
    </row>
    <row r="82" spans="1:5" ht="18" customHeight="1">
      <c r="A82" s="19">
        <v>45</v>
      </c>
      <c r="B82" s="10" t="s">
        <v>120</v>
      </c>
      <c r="C82" s="11">
        <v>88</v>
      </c>
      <c r="D82" s="12">
        <v>143.37226699999999</v>
      </c>
      <c r="E82" s="4">
        <f>VLOOKUP(B82,'[1]Theo doi tac'!$B$7:$D$145,2,FALSE)</f>
        <v>84</v>
      </c>
    </row>
    <row r="83" spans="1:5" ht="18" customHeight="1">
      <c r="A83" s="19">
        <v>46</v>
      </c>
      <c r="B83" s="10" t="s">
        <v>130</v>
      </c>
      <c r="C83" s="11">
        <v>14</v>
      </c>
      <c r="D83" s="12">
        <v>140.834979</v>
      </c>
      <c r="E83" s="4">
        <f>VLOOKUP(B83,'[1]Theo doi tac'!$B$7:$D$145,2,FALSE)</f>
        <v>14</v>
      </c>
    </row>
    <row r="84" spans="1:5" ht="18" customHeight="1">
      <c r="A84" s="19">
        <v>47</v>
      </c>
      <c r="B84" s="10" t="s">
        <v>215</v>
      </c>
      <c r="C84" s="11">
        <v>4</v>
      </c>
      <c r="D84" s="12">
        <v>118.4</v>
      </c>
      <c r="E84" s="4">
        <f>VLOOKUP(B84,'[1]Theo doi tac'!$B$7:$D$145,2,FALSE)</f>
        <v>4</v>
      </c>
    </row>
    <row r="85" spans="1:5" ht="18" customHeight="1">
      <c r="A85" s="19">
        <v>48</v>
      </c>
      <c r="B85" s="10" t="s">
        <v>214</v>
      </c>
      <c r="C85" s="11">
        <v>9</v>
      </c>
      <c r="D85" s="12">
        <v>109.313075</v>
      </c>
      <c r="E85" s="4">
        <f>VLOOKUP(B85,'[1]Theo doi tac'!$B$7:$D$145,2,FALSE)</f>
        <v>9</v>
      </c>
    </row>
    <row r="86" spans="1:5" ht="18" customHeight="1">
      <c r="A86" s="19">
        <v>49</v>
      </c>
      <c r="B86" s="10" t="s">
        <v>119</v>
      </c>
      <c r="C86" s="11">
        <v>41</v>
      </c>
      <c r="D86" s="12">
        <v>92.399389999999997</v>
      </c>
      <c r="E86" s="4">
        <f>VLOOKUP(B86,'[1]Theo doi tac'!$B$7:$D$145,2,FALSE)</f>
        <v>42</v>
      </c>
    </row>
    <row r="87" spans="1:5" ht="18" customHeight="1">
      <c r="A87" s="19">
        <v>50</v>
      </c>
      <c r="B87" s="10" t="s">
        <v>97</v>
      </c>
      <c r="C87" s="11">
        <v>39</v>
      </c>
      <c r="D87" s="12">
        <v>85.546566999999996</v>
      </c>
      <c r="E87" s="4">
        <f>VLOOKUP(B87,'[1]Theo doi tac'!$B$7:$D$145,2,FALSE)</f>
        <v>37</v>
      </c>
    </row>
    <row r="88" spans="1:5" ht="18" customHeight="1">
      <c r="A88" s="19">
        <v>51</v>
      </c>
      <c r="B88" s="10" t="s">
        <v>137</v>
      </c>
      <c r="C88" s="11">
        <v>22</v>
      </c>
      <c r="D88" s="12">
        <v>72.281854999999993</v>
      </c>
      <c r="E88" s="4">
        <f>VLOOKUP(B88,'[1]Theo doi tac'!$B$7:$D$145,2,FALSE)</f>
        <v>21</v>
      </c>
    </row>
    <row r="89" spans="1:5" ht="18" customHeight="1">
      <c r="A89" s="19">
        <v>52</v>
      </c>
      <c r="B89" s="10" t="s">
        <v>109</v>
      </c>
      <c r="C89" s="11">
        <v>10</v>
      </c>
      <c r="D89" s="12">
        <v>71.108528000000007</v>
      </c>
      <c r="E89" s="4">
        <f>VLOOKUP(B89,'[1]Theo doi tac'!$B$7:$D$145,2,FALSE)</f>
        <v>10</v>
      </c>
    </row>
    <row r="90" spans="1:5" ht="18" customHeight="1">
      <c r="A90" s="19">
        <v>53</v>
      </c>
      <c r="B90" s="10" t="s">
        <v>98</v>
      </c>
      <c r="C90" s="11">
        <v>28</v>
      </c>
      <c r="D90" s="12">
        <v>69.421988999999996</v>
      </c>
      <c r="E90" s="4">
        <f>VLOOKUP(B90,'[1]Theo doi tac'!$B$7:$D$145,2,FALSE)</f>
        <v>27</v>
      </c>
    </row>
    <row r="91" spans="1:5" ht="18" customHeight="1">
      <c r="A91" s="19">
        <v>54</v>
      </c>
      <c r="B91" s="10" t="s">
        <v>91</v>
      </c>
      <c r="C91" s="11">
        <v>32</v>
      </c>
      <c r="D91" s="12">
        <v>68.718107000000003</v>
      </c>
      <c r="E91" s="4">
        <f>VLOOKUP(B91,'[1]Theo doi tac'!$B$7:$D$145,2,FALSE)</f>
        <v>32</v>
      </c>
    </row>
    <row r="92" spans="1:5" ht="18" customHeight="1">
      <c r="A92" s="19">
        <v>55</v>
      </c>
      <c r="B92" s="10" t="s">
        <v>217</v>
      </c>
      <c r="C92" s="11">
        <v>4</v>
      </c>
      <c r="D92" s="12">
        <v>56.703420000000001</v>
      </c>
      <c r="E92" s="4">
        <f>VLOOKUP(B92,'[1]Theo doi tac'!$B$7:$D$145,2,FALSE)</f>
        <v>4</v>
      </c>
    </row>
    <row r="93" spans="1:5" ht="18" customHeight="1">
      <c r="A93" s="19">
        <v>56</v>
      </c>
      <c r="B93" s="10" t="s">
        <v>220</v>
      </c>
      <c r="C93" s="11">
        <v>14</v>
      </c>
      <c r="D93" s="12">
        <v>52.49</v>
      </c>
      <c r="E93" s="4">
        <f>VLOOKUP(B93,'[1]Theo doi tac'!$B$7:$D$145,2,FALSE)</f>
        <v>16</v>
      </c>
    </row>
    <row r="94" spans="1:5" ht="18" customHeight="1">
      <c r="A94" s="19">
        <v>57</v>
      </c>
      <c r="B94" s="10" t="s">
        <v>218</v>
      </c>
      <c r="C94" s="11">
        <v>5</v>
      </c>
      <c r="D94" s="12">
        <v>48.9</v>
      </c>
      <c r="E94" s="4">
        <f>VLOOKUP(B94,'[1]Theo doi tac'!$B$7:$D$145,2,FALSE)</f>
        <v>5</v>
      </c>
    </row>
    <row r="95" spans="1:5" ht="18" customHeight="1">
      <c r="A95" s="19">
        <v>58</v>
      </c>
      <c r="B95" s="10" t="s">
        <v>219</v>
      </c>
      <c r="C95" s="11">
        <v>1</v>
      </c>
      <c r="D95" s="12">
        <v>45</v>
      </c>
      <c r="E95" s="4">
        <f>VLOOKUP(B95,'[1]Theo doi tac'!$B$7:$D$145,2,FALSE)</f>
        <v>1</v>
      </c>
    </row>
    <row r="96" spans="1:5" ht="18" customHeight="1">
      <c r="A96" s="19">
        <v>59</v>
      </c>
      <c r="B96" s="10" t="s">
        <v>114</v>
      </c>
      <c r="C96" s="11">
        <v>34</v>
      </c>
      <c r="D96" s="12">
        <v>43.582873999999997</v>
      </c>
      <c r="E96" s="4">
        <f>VLOOKUP(B96,'[1]Theo doi tac'!$B$7:$D$145,2,FALSE)</f>
        <v>30</v>
      </c>
    </row>
    <row r="97" spans="1:5" ht="18" customHeight="1">
      <c r="A97" s="19">
        <v>60</v>
      </c>
      <c r="B97" s="10" t="s">
        <v>108</v>
      </c>
      <c r="C97" s="11">
        <v>27</v>
      </c>
      <c r="D97" s="12">
        <v>40.935952</v>
      </c>
      <c r="E97" s="4">
        <f>VLOOKUP(B97,'[1]Theo doi tac'!$B$7:$D$145,2,FALSE)</f>
        <v>26</v>
      </c>
    </row>
    <row r="98" spans="1:5" ht="18" customHeight="1">
      <c r="A98" s="19">
        <v>61</v>
      </c>
      <c r="B98" s="10" t="s">
        <v>270</v>
      </c>
      <c r="C98" s="11">
        <v>1</v>
      </c>
      <c r="D98" s="12">
        <v>40.772531999999998</v>
      </c>
      <c r="E98" s="4">
        <f>VLOOKUP(B98,'[1]Theo doi tac'!$B$7:$D$145,2,FALSE)</f>
        <v>1</v>
      </c>
    </row>
    <row r="99" spans="1:5" ht="18" customHeight="1">
      <c r="A99" s="19">
        <v>62</v>
      </c>
      <c r="B99" s="10" t="s">
        <v>106</v>
      </c>
      <c r="C99" s="11">
        <v>3</v>
      </c>
      <c r="D99" s="12">
        <v>39.884999999999998</v>
      </c>
      <c r="E99" s="4">
        <f>VLOOKUP(B99,'[1]Theo doi tac'!$B$7:$D$145,2,FALSE)</f>
        <v>3</v>
      </c>
    </row>
    <row r="100" spans="1:5" ht="18" customHeight="1">
      <c r="A100" s="19">
        <v>63</v>
      </c>
      <c r="B100" s="10" t="s">
        <v>230</v>
      </c>
      <c r="C100" s="11">
        <v>3</v>
      </c>
      <c r="D100" s="12">
        <v>38.923756210000001</v>
      </c>
      <c r="E100" s="4">
        <f>VLOOKUP(B100,'[1]Theo doi tac'!$B$7:$D$145,2,FALSE)</f>
        <v>3</v>
      </c>
    </row>
    <row r="101" spans="1:5" ht="18" customHeight="1">
      <c r="A101" s="19">
        <v>64</v>
      </c>
      <c r="B101" s="10" t="s">
        <v>221</v>
      </c>
      <c r="C101" s="11">
        <v>9</v>
      </c>
      <c r="D101" s="12">
        <v>38.076000000000001</v>
      </c>
      <c r="E101" s="4">
        <f>VLOOKUP(B101,'[1]Theo doi tac'!$B$7:$D$145,2,FALSE)</f>
        <v>9</v>
      </c>
    </row>
    <row r="102" spans="1:5" ht="18" customHeight="1">
      <c r="A102" s="19">
        <v>65</v>
      </c>
      <c r="B102" s="10" t="s">
        <v>222</v>
      </c>
      <c r="C102" s="11">
        <v>1</v>
      </c>
      <c r="D102" s="12">
        <v>35</v>
      </c>
      <c r="E102" s="4">
        <f>VLOOKUP(B102,'[1]Theo doi tac'!$B$7:$D$145,2,FALSE)</f>
        <v>1</v>
      </c>
    </row>
    <row r="103" spans="1:5" ht="18" customHeight="1">
      <c r="A103" s="19">
        <v>66</v>
      </c>
      <c r="B103" s="10" t="s">
        <v>93</v>
      </c>
      <c r="C103" s="11">
        <v>64</v>
      </c>
      <c r="D103" s="12">
        <v>34.414121000000002</v>
      </c>
      <c r="E103" s="4">
        <f>VLOOKUP(B103,'[1]Theo doi tac'!$B$7:$D$145,2,FALSE)</f>
        <v>63</v>
      </c>
    </row>
    <row r="104" spans="1:5" ht="18" customHeight="1">
      <c r="A104" s="19">
        <v>67</v>
      </c>
      <c r="B104" s="10" t="s">
        <v>139</v>
      </c>
      <c r="C104" s="11">
        <v>3</v>
      </c>
      <c r="D104" s="12">
        <v>32.252552000000001</v>
      </c>
      <c r="E104" s="4">
        <f>VLOOKUP(B104,'[1]Theo doi tac'!$B$7:$D$145,2,FALSE)</f>
        <v>3</v>
      </c>
    </row>
    <row r="105" spans="1:5" ht="18" customHeight="1">
      <c r="A105" s="19">
        <v>68</v>
      </c>
      <c r="B105" s="10" t="s">
        <v>223</v>
      </c>
      <c r="C105" s="11">
        <v>12</v>
      </c>
      <c r="D105" s="12">
        <v>31.200467</v>
      </c>
      <c r="E105" s="4">
        <f>VLOOKUP(B105,'[1]Theo doi tac'!$B$7:$D$145,2,FALSE)</f>
        <v>11</v>
      </c>
    </row>
    <row r="106" spans="1:5" ht="18" customHeight="1">
      <c r="A106" s="19">
        <v>69</v>
      </c>
      <c r="B106" s="10" t="s">
        <v>96</v>
      </c>
      <c r="C106" s="11">
        <v>26</v>
      </c>
      <c r="D106" s="12">
        <v>30.031144000000001</v>
      </c>
      <c r="E106" s="4">
        <f>VLOOKUP(B106,'[1]Theo doi tac'!$B$7:$D$145,2,FALSE)</f>
        <v>26</v>
      </c>
    </row>
    <row r="107" spans="1:5" ht="18" customHeight="1">
      <c r="A107" s="19">
        <v>70</v>
      </c>
      <c r="B107" s="10" t="s">
        <v>126</v>
      </c>
      <c r="C107" s="11">
        <v>7</v>
      </c>
      <c r="D107" s="12">
        <v>27.291781</v>
      </c>
      <c r="E107" s="4">
        <f>VLOOKUP(B107,'[1]Theo doi tac'!$B$7:$D$145,2,FALSE)</f>
        <v>7</v>
      </c>
    </row>
    <row r="108" spans="1:5" ht="18" customHeight="1">
      <c r="A108" s="19">
        <v>71</v>
      </c>
      <c r="B108" s="10" t="s">
        <v>110</v>
      </c>
      <c r="C108" s="11">
        <v>34</v>
      </c>
      <c r="D108" s="12">
        <v>24.35959094</v>
      </c>
      <c r="E108" s="4">
        <f>VLOOKUP(B108,'[1]Theo doi tac'!$B$7:$D$145,2,FALSE)</f>
        <v>31</v>
      </c>
    </row>
    <row r="109" spans="1:5" ht="18" customHeight="1">
      <c r="A109" s="19">
        <v>72</v>
      </c>
      <c r="B109" s="10" t="s">
        <v>224</v>
      </c>
      <c r="C109" s="11">
        <v>2</v>
      </c>
      <c r="D109" s="12">
        <v>22.5</v>
      </c>
      <c r="E109" s="4">
        <f>VLOOKUP(B109,'[1]Theo doi tac'!$B$7:$D$145,2,FALSE)</f>
        <v>2</v>
      </c>
    </row>
    <row r="110" spans="1:5" ht="18" customHeight="1">
      <c r="A110" s="19">
        <v>73</v>
      </c>
      <c r="B110" s="10" t="s">
        <v>142</v>
      </c>
      <c r="C110" s="11">
        <v>7</v>
      </c>
      <c r="D110" s="12">
        <v>21.088303</v>
      </c>
      <c r="E110" s="4">
        <f>VLOOKUP(B110,'[1]Theo doi tac'!$B$7:$D$145,2,FALSE)</f>
        <v>6</v>
      </c>
    </row>
    <row r="111" spans="1:5" ht="18" customHeight="1">
      <c r="A111" s="19">
        <v>74</v>
      </c>
      <c r="B111" s="10" t="s">
        <v>225</v>
      </c>
      <c r="C111" s="11">
        <v>3</v>
      </c>
      <c r="D111" s="12">
        <v>20.774493</v>
      </c>
      <c r="E111" s="4">
        <f>VLOOKUP(B111,'[1]Theo doi tac'!$B$7:$D$145,2,FALSE)</f>
        <v>3</v>
      </c>
    </row>
    <row r="112" spans="1:5" ht="18" customHeight="1">
      <c r="A112" s="19">
        <v>75</v>
      </c>
      <c r="B112" s="10" t="s">
        <v>111</v>
      </c>
      <c r="C112" s="11">
        <v>3</v>
      </c>
      <c r="D112" s="12">
        <v>20.315000000000001</v>
      </c>
      <c r="E112" s="4">
        <f>VLOOKUP(B112,'[1]Theo doi tac'!$B$7:$D$145,2,FALSE)</f>
        <v>3</v>
      </c>
    </row>
    <row r="113" spans="1:11" ht="18" customHeight="1">
      <c r="A113" s="19">
        <v>76</v>
      </c>
      <c r="B113" s="10" t="s">
        <v>226</v>
      </c>
      <c r="C113" s="11">
        <v>4</v>
      </c>
      <c r="D113" s="12">
        <v>16.598061999999999</v>
      </c>
      <c r="E113" s="4">
        <f>VLOOKUP(B113,'[1]Theo doi tac'!$B$7:$D$145,2,FALSE)</f>
        <v>5</v>
      </c>
    </row>
    <row r="114" spans="1:11" ht="18" customHeight="1">
      <c r="A114" s="19">
        <v>77</v>
      </c>
      <c r="B114" s="10" t="s">
        <v>227</v>
      </c>
      <c r="C114" s="11">
        <v>4</v>
      </c>
      <c r="D114" s="12">
        <v>13.123279999999999</v>
      </c>
      <c r="E114" s="4">
        <f>VLOOKUP(B114,'[1]Theo doi tac'!$B$7:$D$145,2,FALSE)</f>
        <v>2</v>
      </c>
    </row>
    <row r="115" spans="1:11" ht="18" customHeight="1">
      <c r="A115" s="19">
        <v>78</v>
      </c>
      <c r="B115" s="10" t="s">
        <v>228</v>
      </c>
      <c r="C115" s="11">
        <v>2</v>
      </c>
      <c r="D115" s="12">
        <v>10.278</v>
      </c>
      <c r="E115" s="4">
        <f>VLOOKUP(B115,'[1]Theo doi tac'!$B$7:$D$145,2,FALSE)</f>
        <v>2</v>
      </c>
    </row>
    <row r="116" spans="1:11" ht="18" customHeight="1">
      <c r="A116" s="19">
        <v>79</v>
      </c>
      <c r="B116" s="10" t="s">
        <v>102</v>
      </c>
      <c r="C116" s="11">
        <v>7</v>
      </c>
      <c r="D116" s="12">
        <v>9.8663989999999995</v>
      </c>
      <c r="E116" s="4">
        <f>VLOOKUP(B116,'[1]Theo doi tac'!$B$7:$D$145,2,FALSE)</f>
        <v>7</v>
      </c>
    </row>
    <row r="117" spans="1:11" ht="18" customHeight="1">
      <c r="A117" s="19">
        <v>80</v>
      </c>
      <c r="B117" s="10" t="s">
        <v>129</v>
      </c>
      <c r="C117" s="11">
        <v>2</v>
      </c>
      <c r="D117" s="12">
        <v>8.0431500000000007</v>
      </c>
      <c r="E117" s="4">
        <f>VLOOKUP(B117,'[1]Theo doi tac'!$B$7:$D$145,2,FALSE)</f>
        <v>2</v>
      </c>
    </row>
    <row r="118" spans="1:11" ht="18" customHeight="1">
      <c r="A118" s="19">
        <v>81</v>
      </c>
      <c r="B118" s="10" t="s">
        <v>229</v>
      </c>
      <c r="C118" s="11">
        <v>4</v>
      </c>
      <c r="D118" s="12">
        <v>7.0309999999999997</v>
      </c>
      <c r="E118" s="4">
        <f>VLOOKUP(B118,'[1]Theo doi tac'!$B$7:$D$145,2,FALSE)</f>
        <v>4</v>
      </c>
    </row>
    <row r="119" spans="1:11" ht="18" customHeight="1">
      <c r="A119" s="19">
        <v>82</v>
      </c>
      <c r="B119" s="10" t="s">
        <v>99</v>
      </c>
      <c r="C119" s="11">
        <v>40</v>
      </c>
      <c r="D119" s="12">
        <v>3.8912499999999999</v>
      </c>
      <c r="E119" s="4">
        <f>VLOOKUP(B119,'[1]Theo doi tac'!$B$7:$D$145,2,FALSE)</f>
        <v>39</v>
      </c>
    </row>
    <row r="120" spans="1:11" ht="18" customHeight="1">
      <c r="A120" s="19">
        <v>83</v>
      </c>
      <c r="B120" s="10" t="s">
        <v>135</v>
      </c>
      <c r="C120" s="11">
        <v>6</v>
      </c>
      <c r="D120" s="12">
        <v>3.8275060000000001</v>
      </c>
      <c r="E120" s="4">
        <f>VLOOKUP(B120,'[1]Theo doi tac'!$B$7:$D$145,2,FALSE)</f>
        <v>6</v>
      </c>
    </row>
    <row r="121" spans="1:11" ht="18" customHeight="1">
      <c r="A121" s="19">
        <v>84</v>
      </c>
      <c r="B121" s="10" t="s">
        <v>231</v>
      </c>
      <c r="C121" s="11">
        <v>1</v>
      </c>
      <c r="D121" s="12">
        <v>3.8</v>
      </c>
      <c r="E121" s="4">
        <f>VLOOKUP(B121,'[1]Theo doi tac'!$B$7:$D$145,2,FALSE)</f>
        <v>1</v>
      </c>
    </row>
    <row r="122" spans="1:11" ht="18" customHeight="1">
      <c r="A122" s="19">
        <v>85</v>
      </c>
      <c r="B122" s="10" t="s">
        <v>290</v>
      </c>
      <c r="C122" s="11">
        <v>1</v>
      </c>
      <c r="D122" s="12">
        <v>3.225806</v>
      </c>
      <c r="E122" s="4" t="e">
        <f>VLOOKUP(B122,'[1]Theo doi tac'!$B$7:$D$145,2,FALSE)</f>
        <v>#N/A</v>
      </c>
    </row>
    <row r="123" spans="1:11" ht="18" customHeight="1">
      <c r="A123" s="19">
        <v>86</v>
      </c>
      <c r="B123" s="10" t="s">
        <v>232</v>
      </c>
      <c r="C123" s="11">
        <v>4</v>
      </c>
      <c r="D123" s="12">
        <v>3.2161849999999998</v>
      </c>
      <c r="E123" s="4">
        <f>VLOOKUP(B123,'[1]Theo doi tac'!$B$7:$D$145,2,FALSE)</f>
        <v>4</v>
      </c>
      <c r="I123" s="4">
        <f>6780-4750</f>
        <v>2030</v>
      </c>
      <c r="J123" s="20">
        <f>4750000*K126</f>
        <v>109992625368.73155</v>
      </c>
    </row>
    <row r="124" spans="1:11" ht="18" customHeight="1">
      <c r="A124" s="19">
        <v>87</v>
      </c>
      <c r="B124" s="10" t="s">
        <v>233</v>
      </c>
      <c r="C124" s="11">
        <v>2</v>
      </c>
      <c r="D124" s="12">
        <v>3.1</v>
      </c>
      <c r="E124" s="4">
        <f>VLOOKUP(B124,'[1]Theo doi tac'!$B$7:$D$145,2,FALSE)</f>
        <v>2</v>
      </c>
    </row>
    <row r="125" spans="1:11" ht="18" customHeight="1">
      <c r="A125" s="19">
        <v>88</v>
      </c>
      <c r="B125" s="10" t="s">
        <v>216</v>
      </c>
      <c r="C125" s="11">
        <v>2</v>
      </c>
      <c r="D125" s="12">
        <v>2.75</v>
      </c>
      <c r="E125" s="4">
        <f>VLOOKUP(B125,'[1]Theo doi tac'!$B$7:$D$145,2,FALSE)</f>
        <v>2</v>
      </c>
      <c r="I125" s="4">
        <f>I123*K126</f>
        <v>47007374.631268434</v>
      </c>
    </row>
    <row r="126" spans="1:11" ht="18" customHeight="1">
      <c r="A126" s="19">
        <v>89</v>
      </c>
      <c r="B126" s="10" t="s">
        <v>118</v>
      </c>
      <c r="C126" s="11">
        <v>18</v>
      </c>
      <c r="D126" s="12">
        <v>2.6676820000000001</v>
      </c>
      <c r="E126" s="4">
        <f>VLOOKUP(B126,'[1]Theo doi tac'!$B$7:$D$145,2,FALSE)</f>
        <v>17</v>
      </c>
      <c r="K126" s="4">
        <f>157000000000/6780000</f>
        <v>23156.342182890854</v>
      </c>
    </row>
    <row r="127" spans="1:11" ht="18" customHeight="1">
      <c r="A127" s="19">
        <v>90</v>
      </c>
      <c r="B127" s="10" t="s">
        <v>234</v>
      </c>
      <c r="C127" s="11">
        <v>3</v>
      </c>
      <c r="D127" s="12">
        <v>2.27</v>
      </c>
      <c r="E127" s="4">
        <f>VLOOKUP(B127,'[1]Theo doi tac'!$B$7:$D$145,2,FALSE)</f>
        <v>3</v>
      </c>
    </row>
    <row r="128" spans="1:11" ht="18" customHeight="1">
      <c r="A128" s="19">
        <v>91</v>
      </c>
      <c r="B128" s="10" t="s">
        <v>235</v>
      </c>
      <c r="C128" s="11">
        <v>2</v>
      </c>
      <c r="D128" s="12">
        <v>1.5845</v>
      </c>
      <c r="E128" s="4">
        <f>VLOOKUP(B128,'[1]Theo doi tac'!$B$7:$D$145,2,FALSE)</f>
        <v>2</v>
      </c>
    </row>
    <row r="129" spans="1:5" ht="18" customHeight="1">
      <c r="A129" s="19">
        <v>92</v>
      </c>
      <c r="B129" s="10" t="s">
        <v>144</v>
      </c>
      <c r="C129" s="11">
        <v>4</v>
      </c>
      <c r="D129" s="12">
        <v>1.5136430000000001</v>
      </c>
      <c r="E129" s="4">
        <f>VLOOKUP(B129,'[1]Theo doi tac'!$B$7:$D$145,2,FALSE)</f>
        <v>4</v>
      </c>
    </row>
    <row r="130" spans="1:5" ht="18" customHeight="1">
      <c r="A130" s="19">
        <v>93</v>
      </c>
      <c r="B130" s="10" t="s">
        <v>236</v>
      </c>
      <c r="C130" s="11">
        <v>3</v>
      </c>
      <c r="D130" s="12">
        <v>1.4043000000000001</v>
      </c>
      <c r="E130" s="4">
        <f>VLOOKUP(B130,'[1]Theo doi tac'!$B$7:$D$145,2,FALSE)</f>
        <v>3</v>
      </c>
    </row>
    <row r="131" spans="1:5" ht="18" customHeight="1">
      <c r="A131" s="19">
        <v>94</v>
      </c>
      <c r="B131" s="10" t="s">
        <v>107</v>
      </c>
      <c r="C131" s="11">
        <v>6</v>
      </c>
      <c r="D131" s="12">
        <v>1.2845420000000001</v>
      </c>
      <c r="E131" s="4">
        <f>VLOOKUP(B131,'[1]Theo doi tac'!$B$7:$D$145,2,FALSE)</f>
        <v>6</v>
      </c>
    </row>
    <row r="132" spans="1:5" ht="18" customHeight="1">
      <c r="A132" s="19">
        <v>95</v>
      </c>
      <c r="B132" s="10" t="s">
        <v>278</v>
      </c>
      <c r="C132" s="11">
        <v>1</v>
      </c>
      <c r="D132" s="12">
        <v>1.239743</v>
      </c>
      <c r="E132" s="4">
        <f>VLOOKUP(B132,'[1]Theo doi tac'!$B$7:$D$145,2,FALSE)</f>
        <v>1</v>
      </c>
    </row>
    <row r="133" spans="1:5" ht="18" customHeight="1">
      <c r="A133" s="19">
        <v>96</v>
      </c>
      <c r="B133" s="10" t="s">
        <v>237</v>
      </c>
      <c r="C133" s="11">
        <v>5</v>
      </c>
      <c r="D133" s="12">
        <v>1.2</v>
      </c>
      <c r="E133" s="4">
        <f>VLOOKUP(B133,'[1]Theo doi tac'!$B$7:$D$145,2,FALSE)</f>
        <v>5</v>
      </c>
    </row>
    <row r="134" spans="1:5" ht="18" customHeight="1">
      <c r="A134" s="19">
        <v>97</v>
      </c>
      <c r="B134" s="10" t="s">
        <v>238</v>
      </c>
      <c r="C134" s="11">
        <v>3</v>
      </c>
      <c r="D134" s="12">
        <v>1.1000000000000001</v>
      </c>
      <c r="E134" s="4">
        <f>VLOOKUP(B134,'[1]Theo doi tac'!$B$7:$D$145,2,FALSE)</f>
        <v>3</v>
      </c>
    </row>
    <row r="135" spans="1:5" ht="18" customHeight="1">
      <c r="A135" s="19">
        <v>98</v>
      </c>
      <c r="B135" s="10" t="s">
        <v>131</v>
      </c>
      <c r="C135" s="11">
        <v>3</v>
      </c>
      <c r="D135" s="12">
        <v>1.07</v>
      </c>
      <c r="E135" s="4">
        <f>VLOOKUP(B135,'[1]Theo doi tac'!$B$7:$D$145,2,FALSE)</f>
        <v>3</v>
      </c>
    </row>
    <row r="136" spans="1:5" ht="18" customHeight="1">
      <c r="A136" s="19">
        <v>99</v>
      </c>
      <c r="B136" s="10" t="s">
        <v>239</v>
      </c>
      <c r="C136" s="11">
        <v>2</v>
      </c>
      <c r="D136" s="12">
        <v>1.0149999999999999</v>
      </c>
      <c r="E136" s="4">
        <f>VLOOKUP(B136,'[1]Theo doi tac'!$B$7:$D$145,2,FALSE)</f>
        <v>2</v>
      </c>
    </row>
    <row r="137" spans="1:5" ht="18" customHeight="1">
      <c r="A137" s="19">
        <v>100</v>
      </c>
      <c r="B137" s="10" t="s">
        <v>122</v>
      </c>
      <c r="C137" s="11">
        <v>5</v>
      </c>
      <c r="D137" s="12">
        <v>1.003787</v>
      </c>
      <c r="E137" s="4">
        <f>VLOOKUP(B137,'[1]Theo doi tac'!$B$7:$D$145,2,FALSE)</f>
        <v>4</v>
      </c>
    </row>
    <row r="138" spans="1:5" ht="18" customHeight="1">
      <c r="A138" s="19">
        <v>101</v>
      </c>
      <c r="B138" s="10" t="s">
        <v>132</v>
      </c>
      <c r="C138" s="11">
        <v>17</v>
      </c>
      <c r="D138" s="12">
        <v>0.92168799999999995</v>
      </c>
      <c r="E138" s="4">
        <f>VLOOKUP(B138,'[1]Theo doi tac'!$B$7:$D$145,2,FALSE)</f>
        <v>16</v>
      </c>
    </row>
    <row r="139" spans="1:5" ht="18" customHeight="1">
      <c r="A139" s="19">
        <v>102</v>
      </c>
      <c r="B139" s="10" t="s">
        <v>240</v>
      </c>
      <c r="C139" s="11">
        <v>3</v>
      </c>
      <c r="D139" s="12">
        <v>0.91</v>
      </c>
      <c r="E139" s="4">
        <f>VLOOKUP(B139,'[1]Theo doi tac'!$B$7:$D$145,2,FALSE)</f>
        <v>1</v>
      </c>
    </row>
    <row r="140" spans="1:5" ht="18" customHeight="1">
      <c r="A140" s="19">
        <v>103</v>
      </c>
      <c r="B140" s="10" t="s">
        <v>241</v>
      </c>
      <c r="C140" s="11">
        <v>8</v>
      </c>
      <c r="D140" s="12">
        <v>0.77900000000000003</v>
      </c>
      <c r="E140" s="4">
        <f>VLOOKUP(B140,'[1]Theo doi tac'!$B$7:$D$145,2,FALSE)</f>
        <v>6</v>
      </c>
    </row>
    <row r="141" spans="1:5" ht="18" customHeight="1">
      <c r="A141" s="19">
        <v>104</v>
      </c>
      <c r="B141" s="10" t="s">
        <v>274</v>
      </c>
      <c r="C141" s="11">
        <v>2</v>
      </c>
      <c r="D141" s="12">
        <v>0.7</v>
      </c>
      <c r="E141" s="4">
        <f>VLOOKUP(B141,'[1]Theo doi tac'!$B$7:$D$145,2,FALSE)</f>
        <v>2</v>
      </c>
    </row>
    <row r="142" spans="1:5" ht="18" customHeight="1">
      <c r="A142" s="19">
        <v>105</v>
      </c>
      <c r="B142" s="10" t="s">
        <v>127</v>
      </c>
      <c r="C142" s="11">
        <v>20</v>
      </c>
      <c r="D142" s="12">
        <v>0.68115199999999998</v>
      </c>
      <c r="E142" s="4">
        <f>VLOOKUP(B142,'[1]Theo doi tac'!$B$7:$D$145,2,FALSE)</f>
        <v>18</v>
      </c>
    </row>
    <row r="143" spans="1:5" ht="18" customHeight="1">
      <c r="A143" s="19">
        <v>106</v>
      </c>
      <c r="B143" s="10" t="s">
        <v>116</v>
      </c>
      <c r="C143" s="11">
        <v>5</v>
      </c>
      <c r="D143" s="12">
        <v>0.53370700000000004</v>
      </c>
      <c r="E143" s="4">
        <f>VLOOKUP(B143,'[1]Theo doi tac'!$B$7:$D$145,2,FALSE)</f>
        <v>5</v>
      </c>
    </row>
    <row r="144" spans="1:5" ht="18" customHeight="1">
      <c r="A144" s="19">
        <v>107</v>
      </c>
      <c r="B144" s="10" t="s">
        <v>133</v>
      </c>
      <c r="C144" s="11">
        <v>3</v>
      </c>
      <c r="D144" s="12">
        <v>0.52214300000000002</v>
      </c>
      <c r="E144" s="4">
        <f>VLOOKUP(B144,'[1]Theo doi tac'!$B$7:$D$145,2,FALSE)</f>
        <v>3</v>
      </c>
    </row>
    <row r="145" spans="1:5" ht="18" customHeight="1">
      <c r="A145" s="19">
        <v>108</v>
      </c>
      <c r="B145" s="10" t="s">
        <v>242</v>
      </c>
      <c r="C145" s="11">
        <v>1</v>
      </c>
      <c r="D145" s="12">
        <v>0.5</v>
      </c>
      <c r="E145" s="4">
        <f>VLOOKUP(B145,'[1]Theo doi tac'!$B$7:$D$145,2,FALSE)</f>
        <v>1</v>
      </c>
    </row>
    <row r="146" spans="1:5" ht="18" customHeight="1">
      <c r="A146" s="19">
        <v>109</v>
      </c>
      <c r="B146" s="10" t="s">
        <v>90</v>
      </c>
      <c r="C146" s="11">
        <v>4</v>
      </c>
      <c r="D146" s="12">
        <v>0.412825</v>
      </c>
      <c r="E146" s="4">
        <f>VLOOKUP(B146,'[1]Theo doi tac'!$B$7:$D$145,2,FALSE)</f>
        <v>3</v>
      </c>
    </row>
    <row r="147" spans="1:5" ht="18" customHeight="1">
      <c r="A147" s="19">
        <v>110</v>
      </c>
      <c r="B147" s="10" t="s">
        <v>136</v>
      </c>
      <c r="C147" s="11">
        <v>5</v>
      </c>
      <c r="D147" s="12">
        <v>0.34545500000000001</v>
      </c>
      <c r="E147" s="4">
        <f>VLOOKUP(B147,'[1]Theo doi tac'!$B$7:$D$145,2,FALSE)</f>
        <v>5</v>
      </c>
    </row>
    <row r="148" spans="1:5" ht="18" customHeight="1">
      <c r="A148" s="19">
        <v>111</v>
      </c>
      <c r="B148" s="10" t="s">
        <v>128</v>
      </c>
      <c r="C148" s="11">
        <v>2</v>
      </c>
      <c r="D148" s="12">
        <v>0.32</v>
      </c>
      <c r="E148" s="4">
        <f>VLOOKUP(B148,'[1]Theo doi tac'!$B$7:$D$145,2,FALSE)</f>
        <v>2</v>
      </c>
    </row>
    <row r="149" spans="1:5" ht="18" customHeight="1">
      <c r="A149" s="19">
        <v>112</v>
      </c>
      <c r="B149" s="10" t="s">
        <v>243</v>
      </c>
      <c r="C149" s="11">
        <v>3</v>
      </c>
      <c r="D149" s="12">
        <v>0.31282902000000001</v>
      </c>
      <c r="E149" s="4">
        <f>VLOOKUP(B149,'[1]Theo doi tac'!$B$7:$D$145,2,FALSE)</f>
        <v>3</v>
      </c>
    </row>
    <row r="150" spans="1:5" ht="18" customHeight="1">
      <c r="A150" s="19">
        <v>113</v>
      </c>
      <c r="B150" s="10" t="s">
        <v>248</v>
      </c>
      <c r="C150" s="11">
        <v>2</v>
      </c>
      <c r="D150" s="12">
        <v>0.30685699999999999</v>
      </c>
      <c r="E150" s="4">
        <f>VLOOKUP(B150,'[1]Theo doi tac'!$B$7:$D$145,2,FALSE)</f>
        <v>2</v>
      </c>
    </row>
    <row r="151" spans="1:5" ht="18" customHeight="1">
      <c r="A151" s="19">
        <v>114</v>
      </c>
      <c r="B151" s="10" t="s">
        <v>138</v>
      </c>
      <c r="C151" s="11">
        <v>4</v>
      </c>
      <c r="D151" s="12">
        <v>0.29499999999999998</v>
      </c>
      <c r="E151" s="4">
        <f>VLOOKUP(B151,'[1]Theo doi tac'!$B$7:$D$145,2,FALSE)</f>
        <v>4</v>
      </c>
    </row>
    <row r="152" spans="1:5" ht="18" customHeight="1">
      <c r="A152" s="19">
        <v>115</v>
      </c>
      <c r="B152" s="10" t="s">
        <v>244</v>
      </c>
      <c r="C152" s="11">
        <v>5</v>
      </c>
      <c r="D152" s="12">
        <v>0.27500000000000002</v>
      </c>
      <c r="E152" s="4">
        <f>VLOOKUP(B152,'[1]Theo doi tac'!$B$7:$D$145,2,FALSE)</f>
        <v>5</v>
      </c>
    </row>
    <row r="153" spans="1:5" ht="18" customHeight="1">
      <c r="A153" s="19">
        <v>116</v>
      </c>
      <c r="B153" s="10" t="s">
        <v>134</v>
      </c>
      <c r="C153" s="11">
        <v>3</v>
      </c>
      <c r="D153" s="12">
        <v>0.247</v>
      </c>
      <c r="E153" s="4">
        <f>VLOOKUP(B153,'[1]Theo doi tac'!$B$7:$D$145,2,FALSE)</f>
        <v>3</v>
      </c>
    </row>
    <row r="154" spans="1:5" ht="18" customHeight="1">
      <c r="A154" s="19">
        <v>117</v>
      </c>
      <c r="B154" s="22" t="s">
        <v>245</v>
      </c>
      <c r="C154" s="11">
        <v>1</v>
      </c>
      <c r="D154" s="12">
        <v>0.22500000000000001</v>
      </c>
      <c r="E154" s="4">
        <f>VLOOKUP(B154,'[1]Theo doi tac'!$B$7:$D$145,2,FALSE)</f>
        <v>1</v>
      </c>
    </row>
    <row r="155" spans="1:5" ht="18" customHeight="1">
      <c r="A155" s="19">
        <v>118</v>
      </c>
      <c r="B155" s="10" t="s">
        <v>246</v>
      </c>
      <c r="C155" s="11">
        <v>1</v>
      </c>
      <c r="D155" s="12">
        <v>0.21</v>
      </c>
      <c r="E155" s="4">
        <f>VLOOKUP(B155,'[1]Theo doi tac'!$B$7:$D$145,2,FALSE)</f>
        <v>1</v>
      </c>
    </row>
    <row r="156" spans="1:5" ht="18" customHeight="1">
      <c r="A156" s="19">
        <v>119</v>
      </c>
      <c r="B156" s="10" t="s">
        <v>258</v>
      </c>
      <c r="C156" s="11">
        <v>5</v>
      </c>
      <c r="D156" s="12">
        <v>0.202795</v>
      </c>
      <c r="E156" s="4">
        <f>VLOOKUP(B156,'[1]Theo doi tac'!$B$7:$D$145,2,FALSE)</f>
        <v>4</v>
      </c>
    </row>
    <row r="157" spans="1:5" ht="18" customHeight="1">
      <c r="A157" s="19">
        <v>120</v>
      </c>
      <c r="B157" s="10" t="s">
        <v>143</v>
      </c>
      <c r="C157" s="11">
        <v>5</v>
      </c>
      <c r="D157" s="12">
        <v>0.19290499999999999</v>
      </c>
      <c r="E157" s="4">
        <f>VLOOKUP(B157,'[1]Theo doi tac'!$B$7:$D$145,2,FALSE)</f>
        <v>5</v>
      </c>
    </row>
    <row r="158" spans="1:5" ht="18" customHeight="1">
      <c r="A158" s="19">
        <v>121</v>
      </c>
      <c r="B158" s="10" t="s">
        <v>253</v>
      </c>
      <c r="C158" s="11">
        <v>4</v>
      </c>
      <c r="D158" s="12">
        <v>0.17447299999999999</v>
      </c>
      <c r="E158" s="4">
        <f>VLOOKUP(B158,'[1]Theo doi tac'!$B$7:$D$145,2,FALSE)</f>
        <v>4</v>
      </c>
    </row>
    <row r="159" spans="1:5" ht="18" customHeight="1">
      <c r="A159" s="19">
        <v>122</v>
      </c>
      <c r="B159" s="10" t="s">
        <v>249</v>
      </c>
      <c r="C159" s="11">
        <v>5</v>
      </c>
      <c r="D159" s="12">
        <v>0.15781999999999999</v>
      </c>
      <c r="E159" s="4">
        <f>VLOOKUP(B159,'[1]Theo doi tac'!$B$7:$D$145,2,FALSE)</f>
        <v>5</v>
      </c>
    </row>
    <row r="160" spans="1:5" ht="18" customHeight="1">
      <c r="A160" s="19">
        <v>123</v>
      </c>
      <c r="B160" s="10" t="s">
        <v>292</v>
      </c>
      <c r="C160" s="11">
        <v>1</v>
      </c>
      <c r="D160" s="12">
        <v>0.14893600000000001</v>
      </c>
      <c r="E160" s="4" t="e">
        <f>VLOOKUP(B160,'[1]Theo doi tac'!$B$7:$D$145,2,FALSE)</f>
        <v>#N/A</v>
      </c>
    </row>
    <row r="161" spans="1:8" ht="18" customHeight="1">
      <c r="A161" s="19">
        <v>124</v>
      </c>
      <c r="B161" s="10" t="s">
        <v>250</v>
      </c>
      <c r="C161" s="11">
        <v>2</v>
      </c>
      <c r="D161" s="12">
        <v>0.14291799999999999</v>
      </c>
      <c r="E161" s="4">
        <f>VLOOKUP(B161,'[1]Theo doi tac'!$B$7:$D$145,2,FALSE)</f>
        <v>2</v>
      </c>
    </row>
    <row r="162" spans="1:8" ht="18" customHeight="1">
      <c r="A162" s="19">
        <v>125</v>
      </c>
      <c r="B162" s="10" t="s">
        <v>252</v>
      </c>
      <c r="C162" s="11">
        <v>2</v>
      </c>
      <c r="D162" s="12">
        <v>0.129</v>
      </c>
      <c r="E162" s="4">
        <f>VLOOKUP(B162,'[1]Theo doi tac'!$B$7:$D$145,2,FALSE)</f>
        <v>2</v>
      </c>
    </row>
    <row r="163" spans="1:8" ht="18" customHeight="1">
      <c r="A163" s="19">
        <v>126</v>
      </c>
      <c r="B163" s="10" t="s">
        <v>123</v>
      </c>
      <c r="C163" s="11">
        <v>6</v>
      </c>
      <c r="D163" s="12">
        <v>0.11526</v>
      </c>
      <c r="E163" s="4">
        <f>VLOOKUP(B163,'[1]Theo doi tac'!$B$7:$D$145,2,FALSE)</f>
        <v>5</v>
      </c>
    </row>
    <row r="164" spans="1:8" ht="18" customHeight="1">
      <c r="A164" s="19">
        <v>127</v>
      </c>
      <c r="B164" s="10" t="s">
        <v>125</v>
      </c>
      <c r="C164" s="11">
        <v>7</v>
      </c>
      <c r="D164" s="12">
        <v>0.11453015</v>
      </c>
      <c r="E164" s="4">
        <f>VLOOKUP(B164,'[1]Theo doi tac'!$B$7:$D$145,2,FALSE)</f>
        <v>5</v>
      </c>
    </row>
    <row r="165" spans="1:8" ht="18" customHeight="1">
      <c r="A165" s="19">
        <v>128</v>
      </c>
      <c r="B165" s="10" t="s">
        <v>140</v>
      </c>
      <c r="C165" s="11">
        <v>3</v>
      </c>
      <c r="D165" s="12">
        <v>0.1089</v>
      </c>
      <c r="E165" s="4">
        <f>VLOOKUP(B165,'[1]Theo doi tac'!$B$7:$D$145,2,FALSE)</f>
        <v>3</v>
      </c>
    </row>
    <row r="166" spans="1:8" ht="18" customHeight="1">
      <c r="A166" s="19">
        <v>129</v>
      </c>
      <c r="B166" s="10" t="s">
        <v>251</v>
      </c>
      <c r="C166" s="11">
        <v>1</v>
      </c>
      <c r="D166" s="12">
        <v>0.1</v>
      </c>
      <c r="E166" s="4">
        <f>VLOOKUP(B166,'[1]Theo doi tac'!$B$7:$D$145,2,FALSE)</f>
        <v>1</v>
      </c>
    </row>
    <row r="167" spans="1:8" ht="18" customHeight="1">
      <c r="A167" s="19">
        <v>130</v>
      </c>
      <c r="B167" s="10" t="s">
        <v>255</v>
      </c>
      <c r="C167" s="11">
        <v>3</v>
      </c>
      <c r="D167" s="12">
        <v>8.9399999999999993E-2</v>
      </c>
      <c r="E167" s="4">
        <f>VLOOKUP(B167,'[1]Theo doi tac'!$B$7:$D$145,2,FALSE)</f>
        <v>2</v>
      </c>
    </row>
    <row r="168" spans="1:8" ht="18" customHeight="1">
      <c r="A168" s="19">
        <v>131</v>
      </c>
      <c r="B168" s="10" t="s">
        <v>247</v>
      </c>
      <c r="C168" s="11">
        <v>1</v>
      </c>
      <c r="D168" s="12">
        <v>8.6999999999999994E-2</v>
      </c>
      <c r="E168" s="4">
        <f>VLOOKUP(B168,'[1]Theo doi tac'!$B$7:$D$145,2,FALSE)</f>
        <v>1</v>
      </c>
    </row>
    <row r="169" spans="1:8" ht="18" customHeight="1">
      <c r="A169" s="19">
        <v>132</v>
      </c>
      <c r="B169" s="10" t="s">
        <v>254</v>
      </c>
      <c r="C169" s="11">
        <v>1</v>
      </c>
      <c r="D169" s="12">
        <v>7.0935999999999999E-2</v>
      </c>
      <c r="E169" s="4">
        <f>VLOOKUP(B169,'[1]Theo doi tac'!$B$7:$D$145,2,FALSE)</f>
        <v>1</v>
      </c>
    </row>
    <row r="170" spans="1:8" ht="18" customHeight="1">
      <c r="A170" s="19">
        <v>133</v>
      </c>
      <c r="B170" s="10" t="s">
        <v>256</v>
      </c>
      <c r="C170" s="11">
        <v>1</v>
      </c>
      <c r="D170" s="12">
        <v>3.3184999999999999E-2</v>
      </c>
      <c r="E170" s="4">
        <f>VLOOKUP(B170,'[1]Theo doi tac'!$B$7:$D$145,2,FALSE)</f>
        <v>1</v>
      </c>
    </row>
    <row r="171" spans="1:8" ht="18" customHeight="1">
      <c r="A171" s="19">
        <v>134</v>
      </c>
      <c r="B171" s="10" t="s">
        <v>277</v>
      </c>
      <c r="C171" s="11">
        <v>1</v>
      </c>
      <c r="D171" s="12">
        <v>2.4464E-2</v>
      </c>
      <c r="E171" s="4">
        <f>VLOOKUP(B171,'[1]Theo doi tac'!$B$7:$D$145,2,FALSE)</f>
        <v>1</v>
      </c>
    </row>
    <row r="172" spans="1:8" ht="18" customHeight="1">
      <c r="A172" s="19">
        <v>135</v>
      </c>
      <c r="B172" s="10" t="s">
        <v>257</v>
      </c>
      <c r="C172" s="11">
        <v>1</v>
      </c>
      <c r="D172" s="12">
        <v>0.02</v>
      </c>
      <c r="E172" s="4">
        <f>VLOOKUP(B172,'[1]Theo doi tac'!$B$7:$D$145,2,FALSE)</f>
        <v>1</v>
      </c>
      <c r="G172" s="21" t="s">
        <v>259</v>
      </c>
      <c r="H172" s="4" t="s">
        <v>286</v>
      </c>
    </row>
    <row r="173" spans="1:8" ht="18" customHeight="1">
      <c r="A173" s="19">
        <v>136</v>
      </c>
      <c r="B173" s="10" t="s">
        <v>275</v>
      </c>
      <c r="C173" s="11">
        <v>1</v>
      </c>
      <c r="D173" s="12">
        <v>0.01</v>
      </c>
      <c r="E173" s="4">
        <f>VLOOKUP(B173,'[1]Theo doi tac'!$B$7:$D$145,2,FALSE)</f>
        <v>1</v>
      </c>
    </row>
    <row r="174" spans="1:8" ht="18" customHeight="1">
      <c r="A174" s="19">
        <v>137</v>
      </c>
      <c r="B174" s="10" t="s">
        <v>141</v>
      </c>
      <c r="C174" s="11">
        <v>1</v>
      </c>
      <c r="D174" s="12">
        <v>0.01</v>
      </c>
      <c r="E174" s="4">
        <f>VLOOKUP(B174,'[1]Theo doi tac'!$B$7:$D$145,2,FALSE)</f>
        <v>1</v>
      </c>
    </row>
    <row r="175" spans="1:8" ht="18" customHeight="1">
      <c r="A175" s="19">
        <v>138</v>
      </c>
      <c r="B175" s="10" t="s">
        <v>104</v>
      </c>
      <c r="C175" s="11">
        <v>1</v>
      </c>
      <c r="D175" s="12">
        <v>0.01</v>
      </c>
      <c r="E175" s="4">
        <f>VLOOKUP(B175,'[1]Theo doi tac'!$B$7:$D$145,2,FALSE)</f>
        <v>1</v>
      </c>
    </row>
    <row r="176" spans="1:8" ht="18" customHeight="1">
      <c r="A176" s="19">
        <v>139</v>
      </c>
      <c r="B176" s="10" t="s">
        <v>293</v>
      </c>
      <c r="C176" s="11">
        <v>1</v>
      </c>
      <c r="D176" s="12">
        <v>5.2859999999999999E-3</v>
      </c>
    </row>
    <row r="177" spans="1:5" ht="18" customHeight="1">
      <c r="A177" s="19">
        <v>140</v>
      </c>
      <c r="B177" s="10" t="s">
        <v>283</v>
      </c>
      <c r="C177" s="11">
        <v>1</v>
      </c>
      <c r="D177" s="12">
        <v>5.0000000000000001E-3</v>
      </c>
    </row>
    <row r="178" spans="1:5" ht="18" customHeight="1">
      <c r="A178" s="19">
        <v>141</v>
      </c>
      <c r="B178" s="10" t="s">
        <v>276</v>
      </c>
      <c r="C178" s="11">
        <v>1</v>
      </c>
      <c r="D178" s="12">
        <v>5.0000000000000001E-3</v>
      </c>
      <c r="E178" s="4">
        <f>VLOOKUP(B178,'[1]Theo doi tac'!$B$7:$D$145,2,FALSE)</f>
        <v>1</v>
      </c>
    </row>
    <row r="179" spans="1:5" ht="18" customHeight="1">
      <c r="A179" s="149" t="s">
        <v>206</v>
      </c>
      <c r="B179" s="149"/>
      <c r="C179" s="13">
        <f>SUM(C38:C178)</f>
        <v>36109</v>
      </c>
      <c r="D179" s="14">
        <f>SUM(D38:D178)</f>
        <v>437518.71804737998</v>
      </c>
    </row>
    <row r="180" spans="1:5" ht="15" customHeight="1">
      <c r="A180" s="15"/>
      <c r="B180" s="15"/>
      <c r="C180" s="16"/>
      <c r="D180" s="17"/>
    </row>
    <row r="181" spans="1:5" ht="15.75" customHeight="1">
      <c r="A181" s="150" t="s">
        <v>281</v>
      </c>
      <c r="B181" s="150"/>
      <c r="C181" s="150"/>
      <c r="D181" s="150"/>
    </row>
    <row r="182" spans="1:5" ht="15.75" customHeight="1">
      <c r="A182" s="150" t="str">
        <f>A6</f>
        <v>(Lũy kế các dự án còn hiệu lực đến ngày 20/11/2022)</v>
      </c>
      <c r="B182" s="150"/>
      <c r="C182" s="150"/>
      <c r="D182" s="150"/>
    </row>
    <row r="183" spans="1:5" ht="19.5" customHeight="1"/>
    <row r="184" spans="1:5" ht="47.25">
      <c r="A184" s="6" t="s">
        <v>201</v>
      </c>
      <c r="B184" s="7" t="s">
        <v>260</v>
      </c>
      <c r="C184" s="8" t="s">
        <v>203</v>
      </c>
      <c r="D184" s="9" t="s">
        <v>208</v>
      </c>
    </row>
    <row r="185" spans="1:5" ht="19.5" customHeight="1">
      <c r="A185" s="19">
        <v>1</v>
      </c>
      <c r="B185" s="10" t="s">
        <v>147</v>
      </c>
      <c r="C185" s="11">
        <v>11219</v>
      </c>
      <c r="D185" s="12">
        <v>55754.018331560008</v>
      </c>
    </row>
    <row r="186" spans="1:5" ht="19.5" customHeight="1">
      <c r="A186" s="19">
        <v>2</v>
      </c>
      <c r="B186" s="10" t="s">
        <v>150</v>
      </c>
      <c r="C186" s="11">
        <v>4069</v>
      </c>
      <c r="D186" s="12">
        <v>39596.891112919999</v>
      </c>
    </row>
    <row r="187" spans="1:5" ht="19.5" customHeight="1">
      <c r="A187" s="19">
        <v>3</v>
      </c>
      <c r="B187" s="10" t="s">
        <v>149</v>
      </c>
      <c r="C187" s="11">
        <v>6980</v>
      </c>
      <c r="D187" s="12">
        <v>38604.750144839985</v>
      </c>
    </row>
    <row r="188" spans="1:5" ht="19.5" customHeight="1">
      <c r="A188" s="19">
        <v>4</v>
      </c>
      <c r="B188" s="10" t="s">
        <v>152</v>
      </c>
      <c r="C188" s="11">
        <v>1810</v>
      </c>
      <c r="D188" s="12">
        <v>34955.310001680009</v>
      </c>
    </row>
    <row r="189" spans="1:5" ht="19.5" customHeight="1">
      <c r="A189" s="19">
        <v>5</v>
      </c>
      <c r="B189" s="10" t="s">
        <v>151</v>
      </c>
      <c r="C189" s="11">
        <v>532</v>
      </c>
      <c r="D189" s="12">
        <v>33284.152179999997</v>
      </c>
    </row>
    <row r="190" spans="1:5" ht="19.5" customHeight="1">
      <c r="A190" s="19">
        <v>6</v>
      </c>
      <c r="B190" s="10" t="s">
        <v>153</v>
      </c>
      <c r="C190" s="11">
        <v>972</v>
      </c>
      <c r="D190" s="12">
        <v>25166.421717150002</v>
      </c>
    </row>
    <row r="191" spans="1:5" ht="19.5" customHeight="1">
      <c r="A191" s="19">
        <v>7</v>
      </c>
      <c r="B191" s="10" t="s">
        <v>154</v>
      </c>
      <c r="C191" s="11">
        <v>1799</v>
      </c>
      <c r="D191" s="12">
        <v>23056.157368749999</v>
      </c>
    </row>
    <row r="192" spans="1:5" ht="19.5" customHeight="1">
      <c r="A192" s="19">
        <v>8</v>
      </c>
      <c r="B192" s="10" t="s">
        <v>158</v>
      </c>
      <c r="C192" s="11">
        <v>174</v>
      </c>
      <c r="D192" s="12">
        <v>14798.906725999999</v>
      </c>
    </row>
    <row r="193" spans="1:4" ht="19.5" customHeight="1">
      <c r="A193" s="19">
        <v>9</v>
      </c>
      <c r="B193" s="10" t="s">
        <v>157</v>
      </c>
      <c r="C193" s="11">
        <v>1291</v>
      </c>
      <c r="D193" s="12">
        <v>12865.961947919997</v>
      </c>
    </row>
    <row r="194" spans="1:4" ht="19.5" customHeight="1">
      <c r="A194" s="19">
        <v>10</v>
      </c>
      <c r="B194" s="10" t="s">
        <v>190</v>
      </c>
      <c r="C194" s="11">
        <v>80</v>
      </c>
      <c r="D194" s="12">
        <v>12014.238461999999</v>
      </c>
    </row>
    <row r="195" spans="1:4" ht="19.5" customHeight="1">
      <c r="A195" s="19">
        <v>11</v>
      </c>
      <c r="B195" s="10" t="s">
        <v>169</v>
      </c>
      <c r="C195" s="11">
        <v>198</v>
      </c>
      <c r="D195" s="12">
        <v>10448.693158</v>
      </c>
    </row>
    <row r="196" spans="1:4" ht="19.5" customHeight="1">
      <c r="A196" s="19">
        <v>12</v>
      </c>
      <c r="B196" s="10" t="s">
        <v>176</v>
      </c>
      <c r="C196" s="11">
        <v>159</v>
      </c>
      <c r="D196" s="12">
        <v>10172.655826239999</v>
      </c>
    </row>
    <row r="197" spans="1:4" ht="19.5" customHeight="1">
      <c r="A197" s="19">
        <v>13</v>
      </c>
      <c r="B197" s="10" t="s">
        <v>159</v>
      </c>
      <c r="C197" s="11">
        <v>593</v>
      </c>
      <c r="D197" s="12">
        <v>9429.3091406200001</v>
      </c>
    </row>
    <row r="198" spans="1:4" ht="19.5" customHeight="1">
      <c r="A198" s="19">
        <v>14</v>
      </c>
      <c r="B198" s="10" t="s">
        <v>161</v>
      </c>
      <c r="C198" s="11">
        <v>504</v>
      </c>
      <c r="D198" s="12">
        <v>9118.8261596800003</v>
      </c>
    </row>
    <row r="199" spans="1:4" ht="19.5" customHeight="1">
      <c r="A199" s="19">
        <v>15</v>
      </c>
      <c r="B199" s="10" t="s">
        <v>148</v>
      </c>
      <c r="C199" s="11">
        <v>361</v>
      </c>
      <c r="D199" s="12">
        <v>9064.5487396499993</v>
      </c>
    </row>
    <row r="200" spans="1:4" ht="19.5" customHeight="1">
      <c r="A200" s="19">
        <v>16</v>
      </c>
      <c r="B200" s="10" t="s">
        <v>168</v>
      </c>
      <c r="C200" s="11">
        <v>497</v>
      </c>
      <c r="D200" s="12">
        <v>6616.9309240499988</v>
      </c>
    </row>
    <row r="201" spans="1:4" ht="19.5" customHeight="1">
      <c r="A201" s="19">
        <v>17</v>
      </c>
      <c r="B201" s="10" t="s">
        <v>155</v>
      </c>
      <c r="C201" s="11">
        <v>528</v>
      </c>
      <c r="D201" s="12">
        <v>6611.7795438999992</v>
      </c>
    </row>
    <row r="202" spans="1:4" ht="19.5" customHeight="1">
      <c r="A202" s="19">
        <v>18</v>
      </c>
      <c r="B202" s="10" t="s">
        <v>166</v>
      </c>
      <c r="C202" s="11">
        <v>224</v>
      </c>
      <c r="D202" s="12">
        <v>6336.6875250000003</v>
      </c>
    </row>
    <row r="203" spans="1:4" ht="19.5" customHeight="1">
      <c r="A203" s="19">
        <v>19</v>
      </c>
      <c r="B203" s="10" t="s">
        <v>160</v>
      </c>
      <c r="C203" s="11">
        <v>925</v>
      </c>
      <c r="D203" s="12">
        <v>6141.3183922899998</v>
      </c>
    </row>
    <row r="204" spans="1:4" ht="19.5" customHeight="1">
      <c r="A204" s="19">
        <v>20</v>
      </c>
      <c r="B204" s="10" t="s">
        <v>156</v>
      </c>
      <c r="C204" s="11">
        <v>372</v>
      </c>
      <c r="D204" s="12">
        <v>5275.92101</v>
      </c>
    </row>
    <row r="205" spans="1:4" ht="19.5" customHeight="1">
      <c r="A205" s="19">
        <v>21</v>
      </c>
      <c r="B205" s="10" t="s">
        <v>181</v>
      </c>
      <c r="C205" s="11">
        <v>62</v>
      </c>
      <c r="D205" s="12">
        <v>4808.1487079999997</v>
      </c>
    </row>
    <row r="206" spans="1:4" ht="19.5" customHeight="1">
      <c r="A206" s="19">
        <v>22</v>
      </c>
      <c r="B206" s="10" t="s">
        <v>146</v>
      </c>
      <c r="C206" s="11">
        <v>15</v>
      </c>
      <c r="D206" s="12">
        <v>4490.0604869999997</v>
      </c>
    </row>
    <row r="207" spans="1:4" ht="19.5" customHeight="1">
      <c r="A207" s="19">
        <v>23</v>
      </c>
      <c r="B207" s="10" t="s">
        <v>185</v>
      </c>
      <c r="C207" s="11">
        <v>119</v>
      </c>
      <c r="D207" s="12">
        <v>4395.0914709999997</v>
      </c>
    </row>
    <row r="208" spans="1:4" ht="19.5" customHeight="1">
      <c r="A208" s="19">
        <v>24</v>
      </c>
      <c r="B208" s="10" t="s">
        <v>180</v>
      </c>
      <c r="C208" s="11">
        <v>129</v>
      </c>
      <c r="D208" s="12">
        <v>4238.9887060000001</v>
      </c>
    </row>
    <row r="209" spans="1:4" ht="19.5" customHeight="1">
      <c r="A209" s="19">
        <v>25</v>
      </c>
      <c r="B209" s="10" t="s">
        <v>162</v>
      </c>
      <c r="C209" s="11">
        <v>415</v>
      </c>
      <c r="D209" s="12">
        <v>3967.2469333999998</v>
      </c>
    </row>
    <row r="210" spans="1:4" ht="19.5" customHeight="1">
      <c r="A210" s="19">
        <v>26</v>
      </c>
      <c r="B210" s="10" t="s">
        <v>173</v>
      </c>
      <c r="C210" s="11">
        <v>158</v>
      </c>
      <c r="D210" s="12">
        <v>3838.761598</v>
      </c>
    </row>
    <row r="211" spans="1:4" ht="19.5" customHeight="1">
      <c r="A211" s="19">
        <v>27</v>
      </c>
      <c r="B211" s="10" t="s">
        <v>163</v>
      </c>
      <c r="C211" s="11">
        <v>129</v>
      </c>
      <c r="D211" s="12">
        <v>3714.491184</v>
      </c>
    </row>
    <row r="212" spans="1:4" ht="19.5" customHeight="1">
      <c r="A212" s="19">
        <v>28</v>
      </c>
      <c r="B212" s="10" t="s">
        <v>170</v>
      </c>
      <c r="C212" s="11">
        <v>38</v>
      </c>
      <c r="D212" s="12">
        <v>3188.0320729999999</v>
      </c>
    </row>
    <row r="213" spans="1:4" ht="19.5" customHeight="1">
      <c r="A213" s="19">
        <v>29</v>
      </c>
      <c r="B213" s="10" t="s">
        <v>167</v>
      </c>
      <c r="C213" s="11">
        <v>216</v>
      </c>
      <c r="D213" s="12">
        <v>3085.6936569999998</v>
      </c>
    </row>
    <row r="214" spans="1:4" ht="19.5" customHeight="1">
      <c r="A214" s="19">
        <v>30</v>
      </c>
      <c r="B214" s="10" t="s">
        <v>261</v>
      </c>
      <c r="C214" s="11">
        <v>50</v>
      </c>
      <c r="D214" s="12">
        <v>2768.6918150000001</v>
      </c>
    </row>
    <row r="215" spans="1:4" ht="19.5" customHeight="1">
      <c r="A215" s="19">
        <v>31</v>
      </c>
      <c r="B215" s="10" t="s">
        <v>172</v>
      </c>
      <c r="C215" s="11">
        <v>138</v>
      </c>
      <c r="D215" s="12">
        <v>2626.6762399999998</v>
      </c>
    </row>
    <row r="216" spans="1:4" ht="19.5" customHeight="1">
      <c r="A216" s="19">
        <v>32</v>
      </c>
      <c r="B216" s="10" t="s">
        <v>265</v>
      </c>
      <c r="C216" s="11">
        <v>25</v>
      </c>
      <c r="D216" s="12">
        <v>2523.4124609999999</v>
      </c>
    </row>
    <row r="217" spans="1:4" ht="19.5" customHeight="1">
      <c r="A217" s="19">
        <v>33</v>
      </c>
      <c r="B217" s="10" t="s">
        <v>179</v>
      </c>
      <c r="C217" s="11">
        <v>122</v>
      </c>
      <c r="D217" s="12">
        <v>2473.9304343999997</v>
      </c>
    </row>
    <row r="218" spans="1:4" ht="19.5" customHeight="1">
      <c r="A218" s="19">
        <v>34</v>
      </c>
      <c r="B218" s="10" t="s">
        <v>196</v>
      </c>
      <c r="C218" s="11">
        <v>85</v>
      </c>
      <c r="D218" s="12">
        <v>2222.7145900599999</v>
      </c>
    </row>
    <row r="219" spans="1:4" ht="19.5" customHeight="1">
      <c r="A219" s="19">
        <v>35</v>
      </c>
      <c r="B219" s="10" t="s">
        <v>164</v>
      </c>
      <c r="C219" s="11">
        <v>62</v>
      </c>
      <c r="D219" s="12">
        <v>2118.710595</v>
      </c>
    </row>
    <row r="220" spans="1:4" ht="19.5" customHeight="1">
      <c r="A220" s="19">
        <v>36</v>
      </c>
      <c r="B220" s="10" t="s">
        <v>194</v>
      </c>
      <c r="C220" s="11">
        <v>51</v>
      </c>
      <c r="D220" s="12">
        <v>2034.8137300000001</v>
      </c>
    </row>
    <row r="221" spans="1:4" ht="19.5" customHeight="1">
      <c r="A221" s="19">
        <v>37</v>
      </c>
      <c r="B221" s="10" t="s">
        <v>174</v>
      </c>
      <c r="C221" s="11">
        <v>56</v>
      </c>
      <c r="D221" s="12">
        <v>1735.1378159999999</v>
      </c>
    </row>
    <row r="222" spans="1:4" ht="19.5" customHeight="1">
      <c r="A222" s="19">
        <v>38</v>
      </c>
      <c r="B222" s="10" t="s">
        <v>175</v>
      </c>
      <c r="C222" s="11">
        <v>94</v>
      </c>
      <c r="D222" s="12">
        <v>1602.8447120000001</v>
      </c>
    </row>
    <row r="223" spans="1:4" ht="19.5" customHeight="1">
      <c r="A223" s="19">
        <v>39</v>
      </c>
      <c r="B223" s="10" t="s">
        <v>192</v>
      </c>
      <c r="C223" s="11">
        <v>65</v>
      </c>
      <c r="D223" s="12">
        <v>1585.0185365499999</v>
      </c>
    </row>
    <row r="224" spans="1:4" ht="19.5" customHeight="1">
      <c r="A224" s="19">
        <v>40</v>
      </c>
      <c r="B224" s="10" t="s">
        <v>165</v>
      </c>
      <c r="C224" s="11">
        <v>111</v>
      </c>
      <c r="D224" s="12">
        <v>1514.43363615</v>
      </c>
    </row>
    <row r="225" spans="1:4" ht="19.5" customHeight="1">
      <c r="A225" s="19">
        <v>41</v>
      </c>
      <c r="B225" s="10" t="s">
        <v>178</v>
      </c>
      <c r="C225" s="11">
        <v>98</v>
      </c>
      <c r="D225" s="12">
        <v>1199.6274412800001</v>
      </c>
    </row>
    <row r="226" spans="1:4" ht="19.5" customHeight="1">
      <c r="A226" s="19">
        <v>42</v>
      </c>
      <c r="B226" s="10" t="s">
        <v>262</v>
      </c>
      <c r="C226" s="11">
        <v>24</v>
      </c>
      <c r="D226" s="12">
        <v>1116.2776690000001</v>
      </c>
    </row>
    <row r="227" spans="1:4" ht="19.5" customHeight="1">
      <c r="A227" s="19">
        <v>43</v>
      </c>
      <c r="B227" s="10" t="s">
        <v>171</v>
      </c>
      <c r="C227" s="11">
        <v>71</v>
      </c>
      <c r="D227" s="12">
        <v>1025.1351273999999</v>
      </c>
    </row>
    <row r="228" spans="1:4" ht="19.5" customHeight="1">
      <c r="A228" s="19">
        <v>44</v>
      </c>
      <c r="B228" s="10" t="s">
        <v>177</v>
      </c>
      <c r="C228" s="11">
        <v>51</v>
      </c>
      <c r="D228" s="12">
        <v>720.141302</v>
      </c>
    </row>
    <row r="229" spans="1:4" ht="19.5" customHeight="1">
      <c r="A229" s="19">
        <v>45</v>
      </c>
      <c r="B229" s="10" t="s">
        <v>186</v>
      </c>
      <c r="C229" s="11">
        <v>30</v>
      </c>
      <c r="D229" s="12">
        <v>686.08554600000002</v>
      </c>
    </row>
    <row r="230" spans="1:4" ht="19.5" customHeight="1">
      <c r="A230" s="19">
        <v>46</v>
      </c>
      <c r="B230" s="10" t="s">
        <v>184</v>
      </c>
      <c r="C230" s="11">
        <v>25</v>
      </c>
      <c r="D230" s="12">
        <v>636.46958500000005</v>
      </c>
    </row>
    <row r="231" spans="1:4" ht="19.5" customHeight="1">
      <c r="A231" s="19">
        <v>47</v>
      </c>
      <c r="B231" s="10" t="s">
        <v>200</v>
      </c>
      <c r="C231" s="11">
        <v>32</v>
      </c>
      <c r="D231" s="12">
        <v>582.63048100000003</v>
      </c>
    </row>
    <row r="232" spans="1:4" ht="19.5" customHeight="1">
      <c r="A232" s="19">
        <v>48</v>
      </c>
      <c r="B232" s="10" t="s">
        <v>182</v>
      </c>
      <c r="C232" s="11">
        <v>101</v>
      </c>
      <c r="D232" s="12">
        <v>514.58133021000003</v>
      </c>
    </row>
    <row r="233" spans="1:4" ht="19.5" customHeight="1">
      <c r="A233" s="19">
        <v>49</v>
      </c>
      <c r="B233" s="10" t="s">
        <v>187</v>
      </c>
      <c r="C233" s="11">
        <v>35</v>
      </c>
      <c r="D233" s="12">
        <v>456.85191099999997</v>
      </c>
    </row>
    <row r="234" spans="1:4" ht="19.5" customHeight="1">
      <c r="A234" s="19">
        <v>50</v>
      </c>
      <c r="B234" s="10" t="s">
        <v>191</v>
      </c>
      <c r="C234" s="11">
        <v>16</v>
      </c>
      <c r="D234" s="12">
        <v>340.60854399999999</v>
      </c>
    </row>
    <row r="235" spans="1:4" ht="19.5" customHeight="1">
      <c r="A235" s="19">
        <v>51</v>
      </c>
      <c r="B235" s="10" t="s">
        <v>188</v>
      </c>
      <c r="C235" s="11">
        <v>31</v>
      </c>
      <c r="D235" s="12">
        <v>317.30711000000002</v>
      </c>
    </row>
    <row r="236" spans="1:4" ht="19.5" customHeight="1">
      <c r="A236" s="19">
        <v>52</v>
      </c>
      <c r="B236" s="10" t="s">
        <v>263</v>
      </c>
      <c r="C236" s="11">
        <v>20</v>
      </c>
      <c r="D236" s="12">
        <v>311.87284799999998</v>
      </c>
    </row>
    <row r="237" spans="1:4" ht="19.5" customHeight="1">
      <c r="A237" s="19">
        <v>53</v>
      </c>
      <c r="B237" s="10" t="s">
        <v>195</v>
      </c>
      <c r="C237" s="11">
        <v>9</v>
      </c>
      <c r="D237" s="12">
        <v>245.35986299999999</v>
      </c>
    </row>
    <row r="238" spans="1:4" ht="19.5" customHeight="1">
      <c r="A238" s="19">
        <v>54</v>
      </c>
      <c r="B238" s="10" t="s">
        <v>198</v>
      </c>
      <c r="C238" s="11">
        <v>42</v>
      </c>
      <c r="D238" s="12">
        <v>240.36246</v>
      </c>
    </row>
    <row r="239" spans="1:4" ht="19.5" customHeight="1">
      <c r="A239" s="19">
        <v>55</v>
      </c>
      <c r="B239" s="10" t="s">
        <v>183</v>
      </c>
      <c r="C239" s="11">
        <v>21</v>
      </c>
      <c r="D239" s="12">
        <v>231.58128487000002</v>
      </c>
    </row>
    <row r="240" spans="1:4" ht="19.5" customHeight="1">
      <c r="A240" s="19">
        <v>56</v>
      </c>
      <c r="B240" s="10" t="s">
        <v>193</v>
      </c>
      <c r="C240" s="11">
        <v>18</v>
      </c>
      <c r="D240" s="12">
        <v>208.82464200000001</v>
      </c>
    </row>
    <row r="241" spans="1:4" ht="19.5" customHeight="1">
      <c r="A241" s="19">
        <v>57</v>
      </c>
      <c r="B241" s="10" t="s">
        <v>199</v>
      </c>
      <c r="C241" s="11">
        <v>11</v>
      </c>
      <c r="D241" s="12">
        <v>157.833821</v>
      </c>
    </row>
    <row r="242" spans="1:4" ht="19.5" customHeight="1">
      <c r="A242" s="19">
        <v>58</v>
      </c>
      <c r="B242" s="10" t="s">
        <v>264</v>
      </c>
      <c r="C242" s="11">
        <v>10</v>
      </c>
      <c r="D242" s="12">
        <v>135.72999999999999</v>
      </c>
    </row>
    <row r="243" spans="1:4" ht="19.5" customHeight="1">
      <c r="A243" s="19">
        <v>59</v>
      </c>
      <c r="B243" s="10" t="s">
        <v>189</v>
      </c>
      <c r="C243" s="11">
        <v>8</v>
      </c>
      <c r="D243" s="12">
        <v>92.086029999999994</v>
      </c>
    </row>
    <row r="244" spans="1:4" ht="19.5" customHeight="1">
      <c r="A244" s="19">
        <v>60</v>
      </c>
      <c r="B244" s="10" t="s">
        <v>197</v>
      </c>
      <c r="C244" s="11">
        <v>17</v>
      </c>
      <c r="D244" s="12">
        <v>36.424999999999997</v>
      </c>
    </row>
    <row r="245" spans="1:4" ht="19.5" customHeight="1">
      <c r="A245" s="19">
        <v>61</v>
      </c>
      <c r="B245" s="10" t="s">
        <v>266</v>
      </c>
      <c r="C245" s="11">
        <v>4</v>
      </c>
      <c r="D245" s="12">
        <v>7.9012618099999994</v>
      </c>
    </row>
    <row r="246" spans="1:4" ht="19.5" customHeight="1">
      <c r="A246" s="19">
        <v>62</v>
      </c>
      <c r="B246" s="10" t="s">
        <v>267</v>
      </c>
      <c r="C246" s="11">
        <v>6</v>
      </c>
      <c r="D246" s="12">
        <v>4.1469940000000003</v>
      </c>
    </row>
    <row r="247" spans="1:4" ht="19.5" customHeight="1">
      <c r="A247" s="19">
        <v>63</v>
      </c>
      <c r="B247" s="10" t="s">
        <v>268</v>
      </c>
      <c r="C247" s="11">
        <v>1</v>
      </c>
      <c r="D247" s="12">
        <v>3</v>
      </c>
    </row>
    <row r="248" spans="1:4" ht="19.5" customHeight="1">
      <c r="A248" s="19">
        <v>64</v>
      </c>
      <c r="B248" s="10" t="s">
        <v>269</v>
      </c>
      <c r="C248" s="11">
        <v>1</v>
      </c>
      <c r="D248" s="12">
        <v>1.5</v>
      </c>
    </row>
    <row r="249" spans="1:4" ht="19.5" customHeight="1">
      <c r="A249" s="149" t="s">
        <v>206</v>
      </c>
      <c r="B249" s="149"/>
      <c r="C249" s="13">
        <f>SUM(C185:C248)</f>
        <v>36109</v>
      </c>
      <c r="D249" s="14">
        <f>SUM(D185:D248)</f>
        <v>437518.71804737981</v>
      </c>
    </row>
    <row r="250" spans="1:4" ht="15" customHeight="1"/>
    <row r="251" spans="1:4" ht="26.25" customHeight="1"/>
    <row r="252" spans="1:4" ht="15.75" customHeight="1"/>
  </sheetData>
  <sortState xmlns:xlrd2="http://schemas.microsoft.com/office/spreadsheetml/2017/richdata2" ref="B9:D27">
    <sortCondition descending="1" ref="D9:D27"/>
  </sortState>
  <mergeCells count="11">
    <mergeCell ref="A1:D1"/>
    <mergeCell ref="A179:B179"/>
    <mergeCell ref="A181:D181"/>
    <mergeCell ref="A182:D182"/>
    <mergeCell ref="A249:B249"/>
    <mergeCell ref="A3:B3"/>
    <mergeCell ref="A5:D5"/>
    <mergeCell ref="A6:D6"/>
    <mergeCell ref="A28:B28"/>
    <mergeCell ref="A34:D34"/>
    <mergeCell ref="A35:D35"/>
  </mergeCells>
  <conditionalFormatting sqref="B179:B1048576 B1:B8 B28:B37">
    <cfRule type="duplicateValues" dxfId="3" priority="4"/>
  </conditionalFormatting>
  <conditionalFormatting sqref="B9:B27">
    <cfRule type="duplicateValues" dxfId="2" priority="2"/>
  </conditionalFormatting>
  <conditionalFormatting sqref="G172">
    <cfRule type="duplicateValues" dxfId="1" priority="1"/>
  </conditionalFormatting>
  <conditionalFormatting sqref="B38:B178">
    <cfRule type="duplicateValues" dxfId="0" priority="580"/>
  </conditionalFormatting>
  <pageMargins left="0.7" right="0.45" top="0.5" bottom="0.5" header="0.3" footer="0.3"/>
  <pageSetup paperSize="9" fitToHeight="0" orientation="portrait" r:id="rId1"/>
  <rowBreaks count="2" manualBreakCount="2">
    <brk id="33" max="3" man="1"/>
    <brk id="18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thang 11</vt:lpstr>
      <vt:lpstr>Thang 11 2022</vt:lpstr>
      <vt:lpstr>Luy ke T11 2022</vt:lpstr>
      <vt:lpstr>'Luy ke T11 2022'!Print_Area</vt:lpstr>
      <vt:lpstr>'thang 11'!Print_Area</vt:lpstr>
      <vt:lpstr>'Thang 11 2022'!Print_Area</vt:lpstr>
      <vt:lpstr>'Luy ke T11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cp:lastModifiedBy>
  <cp:lastPrinted>2022-11-25T02:18:22Z</cp:lastPrinted>
  <dcterms:created xsi:type="dcterms:W3CDTF">2020-03-20T08:58:11Z</dcterms:created>
  <dcterms:modified xsi:type="dcterms:W3CDTF">2022-11-25T03:26:23Z</dcterms:modified>
</cp:coreProperties>
</file>