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 FDI\Nam 2022\"/>
    </mc:Choice>
  </mc:AlternateContent>
  <bookViews>
    <workbookView xWindow="-105" yWindow="-105" windowWidth="19425" windowHeight="10305"/>
  </bookViews>
  <sheets>
    <sheet name="thang 8" sheetId="1" r:id="rId1"/>
    <sheet name="Thang 8 2022" sheetId="2" r:id="rId2"/>
    <sheet name="Luy ke T8 2022" sheetId="3" r:id="rId3"/>
  </sheets>
  <externalReferences>
    <externalReference r:id="rId4"/>
    <externalReference r:id="rId5"/>
  </externalReferences>
  <definedNames>
    <definedName name="_xlnm._FilterDatabase" localSheetId="1" hidden="1">'Thang 8 2022'!$A$8:$I$188</definedName>
    <definedName name="_xlnm.Print_Area" localSheetId="2">'Luy ke T8 2022'!$A$1:$D$247</definedName>
    <definedName name="_xlnm.Print_Area" localSheetId="0">'thang 8'!$A$1:$F$25</definedName>
    <definedName name="_xlnm.Print_Area" localSheetId="1">'Thang 8 2022'!$A$1:$I$188</definedName>
    <definedName name="_xlnm.Print_Titles" localSheetId="2">'Luy ke T8 2022'!$182:$182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8" i="2" l="1"/>
  <c r="K137" i="2"/>
  <c r="K136" i="2"/>
  <c r="L135" i="2"/>
  <c r="J136" i="2"/>
  <c r="J137" i="2"/>
  <c r="J138" i="2"/>
  <c r="J139" i="2"/>
  <c r="J140" i="2"/>
  <c r="J141" i="2"/>
  <c r="J142" i="2"/>
  <c r="J143" i="2"/>
  <c r="J144" i="2"/>
  <c r="J145" i="2"/>
  <c r="J146" i="2"/>
  <c r="J147" i="2"/>
  <c r="J148" i="2"/>
  <c r="J149" i="2"/>
  <c r="J150" i="2"/>
  <c r="J135" i="2"/>
  <c r="I185" i="2" l="1"/>
  <c r="I184" i="2"/>
  <c r="I187" i="2"/>
  <c r="I126" i="2"/>
  <c r="I123" i="2"/>
  <c r="I121" i="2"/>
  <c r="I116" i="2"/>
  <c r="I71" i="2"/>
  <c r="I114" i="2"/>
  <c r="I120" i="2"/>
  <c r="A180" i="3" l="1"/>
  <c r="C177" i="3" l="1"/>
  <c r="D177" i="3"/>
  <c r="I125" i="2" l="1"/>
  <c r="I101" i="2"/>
  <c r="I111" i="2"/>
  <c r="I85" i="2"/>
  <c r="I176" i="2"/>
  <c r="I166" i="2" l="1"/>
  <c r="I175" i="2"/>
  <c r="I156" i="2" l="1"/>
  <c r="I181" i="2"/>
  <c r="I124" i="2"/>
  <c r="I113" i="2"/>
  <c r="I115" i="2"/>
  <c r="I89" i="2"/>
  <c r="I95" i="2"/>
  <c r="I117" i="2" l="1"/>
  <c r="I165" i="2" l="1"/>
  <c r="I186" i="2"/>
  <c r="I93" i="2"/>
  <c r="I99" i="2"/>
  <c r="I122" i="2"/>
  <c r="I118" i="2"/>
  <c r="I105" i="2"/>
  <c r="I91" i="2"/>
  <c r="I168" i="2" l="1"/>
  <c r="I55" i="2"/>
  <c r="I108" i="2"/>
  <c r="I109" i="2" l="1"/>
  <c r="I73" i="2"/>
  <c r="I75" i="2"/>
  <c r="I94" i="2"/>
  <c r="I84" i="2"/>
  <c r="I112" i="2"/>
  <c r="I56" i="2"/>
  <c r="I119" i="2"/>
  <c r="I50" i="2"/>
  <c r="I86" i="2"/>
  <c r="I160" i="2" l="1"/>
  <c r="I180" i="2"/>
  <c r="I182" i="2"/>
  <c r="I155" i="2"/>
  <c r="I167" i="2"/>
  <c r="G127" i="2" l="1"/>
  <c r="I79" i="2"/>
  <c r="I78" i="2"/>
  <c r="I80" i="2"/>
  <c r="I72" i="2"/>
  <c r="I96" i="2"/>
  <c r="I92" i="2"/>
  <c r="I83" i="2"/>
  <c r="I90" i="2"/>
  <c r="I110" i="2"/>
  <c r="I58" i="2"/>
  <c r="I103" i="2"/>
  <c r="I106" i="2"/>
  <c r="H127" i="2"/>
  <c r="I25" i="2" l="1"/>
  <c r="I22" i="2"/>
  <c r="C127" i="2" l="1"/>
  <c r="I178" i="2" l="1"/>
  <c r="I183" i="2"/>
  <c r="I179" i="2"/>
  <c r="I158" i="2"/>
  <c r="I24" i="2"/>
  <c r="I104" i="2"/>
  <c r="I77" i="2"/>
  <c r="I81" i="2"/>
  <c r="I68" i="2"/>
  <c r="I82" i="2"/>
  <c r="I74" i="2"/>
  <c r="I57" i="2"/>
  <c r="I163" i="2"/>
  <c r="I154" i="2"/>
  <c r="I171" i="2"/>
  <c r="I172" i="2"/>
  <c r="I164" i="2"/>
  <c r="I150" i="2"/>
  <c r="I98" i="2"/>
  <c r="I70" i="2"/>
  <c r="I107" i="2"/>
  <c r="I61" i="2"/>
  <c r="I60" i="2"/>
  <c r="I23" i="2"/>
  <c r="I26" i="2"/>
  <c r="I100" i="2" l="1"/>
  <c r="I102" i="2"/>
  <c r="G126" i="3" l="1"/>
  <c r="F123" i="3" s="1"/>
  <c r="E123" i="3"/>
  <c r="E125" i="3" l="1"/>
  <c r="D247" i="3" l="1"/>
  <c r="G188" i="2" l="1"/>
  <c r="I65" i="2" l="1"/>
  <c r="I88" i="2" l="1"/>
  <c r="I97" i="2" l="1"/>
  <c r="I67" i="2"/>
  <c r="I64" i="2" l="1"/>
  <c r="I59" i="2"/>
  <c r="I159" i="2" l="1"/>
  <c r="I162" i="2"/>
  <c r="I174" i="2"/>
  <c r="I76" i="2"/>
  <c r="I49" i="2"/>
  <c r="I21" i="2"/>
  <c r="I35" i="2" l="1"/>
  <c r="I63" i="2"/>
  <c r="I42" i="2"/>
  <c r="I37" i="2"/>
  <c r="I48" i="2"/>
  <c r="I39" i="2"/>
  <c r="I41" i="2"/>
  <c r="I40" i="2"/>
  <c r="I87" i="2"/>
  <c r="I38" i="2"/>
  <c r="I46" i="2"/>
  <c r="I66" i="2"/>
  <c r="I53" i="2"/>
  <c r="I51" i="2"/>
  <c r="I45" i="2"/>
  <c r="I69" i="2"/>
  <c r="I36" i="2"/>
  <c r="I47" i="2"/>
  <c r="I34" i="2"/>
  <c r="I62" i="2"/>
  <c r="I54" i="2"/>
  <c r="I44" i="2"/>
  <c r="I52" i="2"/>
  <c r="I43" i="2"/>
  <c r="I170" i="2"/>
  <c r="I177" i="2"/>
  <c r="I152" i="2"/>
  <c r="I146" i="2"/>
  <c r="I145" i="2"/>
  <c r="I161" i="2"/>
  <c r="I141" i="2"/>
  <c r="I147" i="2"/>
  <c r="I151" i="2"/>
  <c r="I169" i="2"/>
  <c r="I135" i="2"/>
  <c r="I157" i="2"/>
  <c r="I153" i="2"/>
  <c r="I173" i="2"/>
  <c r="I142" i="2"/>
  <c r="I149" i="2"/>
  <c r="I139" i="2"/>
  <c r="I136" i="2"/>
  <c r="I140" i="2"/>
  <c r="I138" i="2"/>
  <c r="I148" i="2"/>
  <c r="I137" i="2"/>
  <c r="I143" i="2"/>
  <c r="I144" i="2"/>
  <c r="K135" i="2" l="1"/>
  <c r="G27" i="2" l="1"/>
  <c r="E27" i="2"/>
  <c r="F27" i="2"/>
  <c r="H27" i="2"/>
  <c r="E13" i="1" s="1"/>
  <c r="C27" i="2"/>
  <c r="D27" i="2"/>
  <c r="E127" i="2"/>
  <c r="F127" i="2"/>
  <c r="I10" i="2"/>
  <c r="I19" i="2"/>
  <c r="I18" i="2"/>
  <c r="I20" i="2"/>
  <c r="I11" i="2"/>
  <c r="I16" i="2"/>
  <c r="I15" i="2"/>
  <c r="I12" i="2"/>
  <c r="I17" i="2"/>
  <c r="I9" i="2"/>
  <c r="I14" i="2"/>
  <c r="I13" i="2"/>
  <c r="I33" i="2"/>
  <c r="D127" i="2"/>
  <c r="E17" i="1" l="1"/>
  <c r="I127" i="2"/>
  <c r="I27" i="2"/>
  <c r="C247" i="3"/>
  <c r="A35" i="3"/>
  <c r="D28" i="3"/>
  <c r="C28" i="3"/>
  <c r="H188" i="2"/>
  <c r="A132" i="2"/>
  <c r="A30" i="2"/>
  <c r="F21" i="1"/>
  <c r="F20" i="1"/>
  <c r="F19" i="1"/>
  <c r="F9" i="1"/>
  <c r="E15" i="1" l="1"/>
  <c r="C188" i="2"/>
  <c r="E12" i="1"/>
  <c r="E16" i="1"/>
  <c r="E11" i="1"/>
  <c r="E188" i="2"/>
  <c r="D188" i="2"/>
  <c r="F188" i="2"/>
  <c r="E10" i="1" l="1"/>
  <c r="F16" i="1"/>
  <c r="F15" i="1"/>
  <c r="F12" i="1"/>
  <c r="F11" i="1"/>
  <c r="I188" i="2"/>
  <c r="F10" i="1" l="1"/>
  <c r="F17" i="1"/>
  <c r="F13" i="1"/>
</calcChain>
</file>

<file path=xl/comments1.xml><?xml version="1.0" encoding="utf-8"?>
<comments xmlns="http://schemas.openxmlformats.org/spreadsheetml/2006/main">
  <authors>
    <author>Admin</author>
  </authors>
  <commentList>
    <comment ref="C23" authorId="0" shapeId="0">
      <text>
        <r>
          <rPr>
            <b/>
            <sz val="9"/>
            <color indexed="81"/>
            <rFont val="Tahoma"/>
            <family val="2"/>
          </rPr>
          <t>Admin:</t>
        </r>
        <r>
          <rPr>
            <sz val="9"/>
            <color indexed="81"/>
            <rFont val="Tahoma"/>
            <family val="2"/>
          </rPr>
          <t xml:space="preserve">
Giảm từ 140 xuống 139 do Liechtenstein giải thể 01 dự án ngày 9/3/2021. </t>
        </r>
      </text>
    </comment>
  </commentList>
</comments>
</file>

<file path=xl/sharedStrings.xml><?xml version="1.0" encoding="utf-8"?>
<sst xmlns="http://schemas.openxmlformats.org/spreadsheetml/2006/main" count="497" uniqueCount="302">
  <si>
    <t>CỤC ĐẦU TƯ NƯỚC NGOÀI</t>
  </si>
  <si>
    <t>TT</t>
  </si>
  <si>
    <t>Chỉ tiêu</t>
  </si>
  <si>
    <t>Đơn vị tính</t>
  </si>
  <si>
    <t>So cùng kỳ</t>
  </si>
  <si>
    <t>Vốn thực hiện</t>
  </si>
  <si>
    <t>triệu USD</t>
  </si>
  <si>
    <t>Vốn đăng ký*</t>
  </si>
  <si>
    <t>2.1</t>
  </si>
  <si>
    <t xml:space="preserve">   Đăng ký cấp mới</t>
  </si>
  <si>
    <t>2.2</t>
  </si>
  <si>
    <t xml:space="preserve">   Đăng ký tăng thêm</t>
  </si>
  <si>
    <t>2.3</t>
  </si>
  <si>
    <t xml:space="preserve">   Góp vốn, mua cổ phần</t>
  </si>
  <si>
    <t>Số dự án*</t>
  </si>
  <si>
    <t>3.1</t>
  </si>
  <si>
    <t xml:space="preserve">   Cấp mới</t>
  </si>
  <si>
    <t>dự án</t>
  </si>
  <si>
    <t>3.2</t>
  </si>
  <si>
    <t xml:space="preserve">   Tăng vốn</t>
  </si>
  <si>
    <t>lượt dự án</t>
  </si>
  <si>
    <t>3.3</t>
  </si>
  <si>
    <t>Xuất khẩu</t>
  </si>
  <si>
    <t>4.1</t>
  </si>
  <si>
    <t xml:space="preserve">   Xuất khẩu (kể cả dầu thô)</t>
  </si>
  <si>
    <t>4.2</t>
  </si>
  <si>
    <t xml:space="preserve">   Xuất khẩu (không kể dầu thô)</t>
  </si>
  <si>
    <t>Nhập khẩu</t>
  </si>
  <si>
    <t>Ghi chú:</t>
  </si>
  <si>
    <t>*Số liệu tính từ 1/1 đến ngày 20 tháng báo cáo</t>
  </si>
  <si>
    <t>Lũy kế đến 20/4/2013</t>
  </si>
  <si>
    <t xml:space="preserve">Vốn thực hiện </t>
  </si>
  <si>
    <t>103,3 tỷ USD</t>
  </si>
  <si>
    <t xml:space="preserve">Vốn đăng ký  </t>
  </si>
  <si>
    <t xml:space="preserve">214,4 tỷ USD </t>
  </si>
  <si>
    <t xml:space="preserve">Số dự án </t>
  </si>
  <si>
    <t>Cục Đầu tư nước ngoài</t>
  </si>
  <si>
    <t>Ngành</t>
  </si>
  <si>
    <t>Số dự án cấp mới</t>
  </si>
  <si>
    <t>Vốn đăng ký cấp mới (triệu USD)</t>
  </si>
  <si>
    <t>Số lượt dự án điều chỉnh</t>
  </si>
  <si>
    <t>Vốn đăng ký điều chỉnh
(triệu USD)</t>
  </si>
  <si>
    <t>Số lượt góp vốn mua cổ phần</t>
  </si>
  <si>
    <t>Giá trị góp vốn, mua cổ phần 
(triệu USD)</t>
  </si>
  <si>
    <t>Tổng vốn đăng ký (triệu USD)</t>
  </si>
  <si>
    <t>Sản xuất, phân phối điện, khí, nước, điều hòa</t>
  </si>
  <si>
    <t>Công nghiệp chế biến, chế tạo</t>
  </si>
  <si>
    <t>Bán buôn và bán lẻ; sửa chữa ô tô, mô tô, xe máy</t>
  </si>
  <si>
    <t>Hoạt động kinh doanh bất động sản</t>
  </si>
  <si>
    <t>Hoạt động chuyên môn, khoa học công nghệ</t>
  </si>
  <si>
    <t>Dịch vụ lưu trú và ăn uống</t>
  </si>
  <si>
    <t>Vận tải kho bãi</t>
  </si>
  <si>
    <t>Hoạt động tài chính, ngân hàng và bảo hiểm</t>
  </si>
  <si>
    <t>Xây dựng</t>
  </si>
  <si>
    <t>Nông nghiêp, lâm nghiệp và thủy sản</t>
  </si>
  <si>
    <t>Thông tin và truyền thông</t>
  </si>
  <si>
    <t>Giáo dục và đào tạo</t>
  </si>
  <si>
    <t>Hoạt động hành chính và dịch vụ hỗ trợ</t>
  </si>
  <si>
    <t>Cấp nước và xử lý chất thải</t>
  </si>
  <si>
    <t>Y tế và hoạt động trợ giúp xã hội</t>
  </si>
  <si>
    <t>Khai khoáng</t>
  </si>
  <si>
    <t>Nghệ thuật, vui chơi và giải trí</t>
  </si>
  <si>
    <t>Hoạt động dịch vụ khác</t>
  </si>
  <si>
    <t>Tổng số</t>
  </si>
  <si>
    <t>Đối tác</t>
  </si>
  <si>
    <t>Singapore</t>
  </si>
  <si>
    <t>Trung Quốc</t>
  </si>
  <si>
    <t>Nhật Bản</t>
  </si>
  <si>
    <t>Hàn Quốc</t>
  </si>
  <si>
    <t>Đài Loan</t>
  </si>
  <si>
    <t>Hồng Kông</t>
  </si>
  <si>
    <t>BritishVirginIslands</t>
  </si>
  <si>
    <t>Malaysia</t>
  </si>
  <si>
    <t>Ba Lan</t>
  </si>
  <si>
    <t>Hà Lan</t>
  </si>
  <si>
    <t>Vương quốc Anh</t>
  </si>
  <si>
    <t>Hoa Kỳ</t>
  </si>
  <si>
    <t>Thái Lan</t>
  </si>
  <si>
    <t>Australia</t>
  </si>
  <si>
    <t>Pháp</t>
  </si>
  <si>
    <t>Samoa</t>
  </si>
  <si>
    <t>Anguilla</t>
  </si>
  <si>
    <t>Cayman Islands</t>
  </si>
  <si>
    <t>Seychelles</t>
  </si>
  <si>
    <t>Canada</t>
  </si>
  <si>
    <t>CHLB Đức</t>
  </si>
  <si>
    <t>Luxembourg</t>
  </si>
  <si>
    <t>Belize</t>
  </si>
  <si>
    <t>Marshall Islands</t>
  </si>
  <si>
    <t>Ấn Độ</t>
  </si>
  <si>
    <t>Thụy Sỹ</t>
  </si>
  <si>
    <t>Afghanistan</t>
  </si>
  <si>
    <t>Các tiểu vương quốc Ả Rập thống nhất</t>
  </si>
  <si>
    <t>British West Indies</t>
  </si>
  <si>
    <t>Pakistan</t>
  </si>
  <si>
    <t>Philippines</t>
  </si>
  <si>
    <t>Liên bang Nga</t>
  </si>
  <si>
    <t>Ukraina</t>
  </si>
  <si>
    <t>Israel</t>
  </si>
  <si>
    <t>Campuchia</t>
  </si>
  <si>
    <t>Nigeria</t>
  </si>
  <si>
    <t>Đan Mạch</t>
  </si>
  <si>
    <t>Thổ Nhĩ Kỳ</t>
  </si>
  <si>
    <t>Ả Rập Xê Út</t>
  </si>
  <si>
    <t>Italia</t>
  </si>
  <si>
    <t>Ethiopia</t>
  </si>
  <si>
    <t>Bỉ</t>
  </si>
  <si>
    <t>Saint Kitts and Nevis</t>
  </si>
  <si>
    <t>Syrian Arab Republic</t>
  </si>
  <si>
    <t>Sri Lanka</t>
  </si>
  <si>
    <t>Lào</t>
  </si>
  <si>
    <t>Phần Lan</t>
  </si>
  <si>
    <t>Iceland</t>
  </si>
  <si>
    <t>New Zealand</t>
  </si>
  <si>
    <t>Áo</t>
  </si>
  <si>
    <t>Ireland</t>
  </si>
  <si>
    <t>Indonesia</t>
  </si>
  <si>
    <t>Kazakhstan</t>
  </si>
  <si>
    <t>Thụy Điển</t>
  </si>
  <si>
    <t>Ai Cập</t>
  </si>
  <si>
    <t>Cộng hòa Séc</t>
  </si>
  <si>
    <t>Tây Ban Nha</t>
  </si>
  <si>
    <t>Cộng Hòa Síp</t>
  </si>
  <si>
    <t>Jordan</t>
  </si>
  <si>
    <t>Hy Lạp</t>
  </si>
  <si>
    <t>Ma Cao</t>
  </si>
  <si>
    <t>Iran (Islamic Republic of)</t>
  </si>
  <si>
    <t>Irắc</t>
  </si>
  <si>
    <t>Nam Phi</t>
  </si>
  <si>
    <t>Mali</t>
  </si>
  <si>
    <t>Dominica</t>
  </si>
  <si>
    <t>Slovakia</t>
  </si>
  <si>
    <t>Ma rốc</t>
  </si>
  <si>
    <t>Bangladesh</t>
  </si>
  <si>
    <t>Venezuela</t>
  </si>
  <si>
    <t>Libya</t>
  </si>
  <si>
    <t>Brazil</t>
  </si>
  <si>
    <t>Nepal</t>
  </si>
  <si>
    <t>Hungary</t>
  </si>
  <si>
    <t>Chile</t>
  </si>
  <si>
    <t>Belarus</t>
  </si>
  <si>
    <t>Bồ Đào Nha</t>
  </si>
  <si>
    <t>Guinea</t>
  </si>
  <si>
    <t>Lithuania</t>
  </si>
  <si>
    <t>Mexico</t>
  </si>
  <si>
    <t>Rumani</t>
  </si>
  <si>
    <t>Địa phương</t>
  </si>
  <si>
    <t>Bạc Liêu</t>
  </si>
  <si>
    <t>TP. Hồ Chí Minh</t>
  </si>
  <si>
    <t>Tây Ninh</t>
  </si>
  <si>
    <t>Hà Nội</t>
  </si>
  <si>
    <t>Bình Dương</t>
  </si>
  <si>
    <t>Bà Rịa - Vũng Tàu</t>
  </si>
  <si>
    <t>Đồng Nai</t>
  </si>
  <si>
    <t>Hải Phòng</t>
  </si>
  <si>
    <t>Bắc Ninh</t>
  </si>
  <si>
    <t>Hưng Yên</t>
  </si>
  <si>
    <t>Hà Nam</t>
  </si>
  <si>
    <t>Long An</t>
  </si>
  <si>
    <t>Thanh Hóa</t>
  </si>
  <si>
    <t>Bắc Giang</t>
  </si>
  <si>
    <t>Đà Nẵng</t>
  </si>
  <si>
    <t>Hải Dương</t>
  </si>
  <si>
    <t>Bình Phước</t>
  </si>
  <si>
    <t>Nam Định</t>
  </si>
  <si>
    <t>Quảng Ngãi</t>
  </si>
  <si>
    <t>Thái Bình</t>
  </si>
  <si>
    <t>Quảng Nam</t>
  </si>
  <si>
    <t>Phú Thọ</t>
  </si>
  <si>
    <t>Vĩnh Phúc</t>
  </si>
  <si>
    <t>Thái Nguyên</t>
  </si>
  <si>
    <t>Trà Vinh</t>
  </si>
  <si>
    <t>Vĩnh Long</t>
  </si>
  <si>
    <t>Tiền Giang</t>
  </si>
  <si>
    <t>Bình Thuận</t>
  </si>
  <si>
    <t>Ninh Thuận</t>
  </si>
  <si>
    <t>Ninh Bình</t>
  </si>
  <si>
    <t>Quảng Ninh</t>
  </si>
  <si>
    <t>Hòa Bình</t>
  </si>
  <si>
    <t>Bình Định</t>
  </si>
  <si>
    <t>Nghệ An</t>
  </si>
  <si>
    <t>Thừa Thiên Huế</t>
  </si>
  <si>
    <t>Kiên Giang</t>
  </si>
  <si>
    <t>Lâm Đồng</t>
  </si>
  <si>
    <t>Đồng Tháp</t>
  </si>
  <si>
    <t>Đăk Lăk</t>
  </si>
  <si>
    <t>Khánh Hòa</t>
  </si>
  <si>
    <t>Hậu Giang</t>
  </si>
  <si>
    <t>Yên Bái</t>
  </si>
  <si>
    <t>An Giang</t>
  </si>
  <si>
    <t>Gia Lai</t>
  </si>
  <si>
    <t>Hà Tĩnh</t>
  </si>
  <si>
    <t>Sóc Trăng</t>
  </si>
  <si>
    <t>Bến Tre</t>
  </si>
  <si>
    <t>Tuyên Quang</t>
  </si>
  <si>
    <t>Phú Yên</t>
  </si>
  <si>
    <t>Kon Tum</t>
  </si>
  <si>
    <t>Cần Thơ</t>
  </si>
  <si>
    <t>Cao Bằng</t>
  </si>
  <si>
    <t>Lạng Sơn</t>
  </si>
  <si>
    <t>Cà Mau</t>
  </si>
  <si>
    <t>Lào Cai</t>
  </si>
  <si>
    <t>STT</t>
  </si>
  <si>
    <t xml:space="preserve"> Chuyên ngành </t>
  </si>
  <si>
    <t xml:space="preserve"> Số dự án </t>
  </si>
  <si>
    <t xml:space="preserve"> Tổng vốn đầu tư đăng ký 
(Triệu USD) </t>
  </si>
  <si>
    <t>Hoạt đông làm thuê các công việc trong các hộ gia đình</t>
  </si>
  <si>
    <t>Tổng</t>
  </si>
  <si>
    <t xml:space="preserve"> Đối tác</t>
  </si>
  <si>
    <t xml:space="preserve"> Tổng vốn đầu tư đăng ký
(Triệu USD) </t>
  </si>
  <si>
    <t>Brunei Darussalam</t>
  </si>
  <si>
    <t>Mauritius</t>
  </si>
  <si>
    <t>Bermuda</t>
  </si>
  <si>
    <t>Nauy</t>
  </si>
  <si>
    <t>Cook Islands</t>
  </si>
  <si>
    <t>Bahamas</t>
  </si>
  <si>
    <t>Angola</t>
  </si>
  <si>
    <t>Barbados</t>
  </si>
  <si>
    <t>Ecuador</t>
  </si>
  <si>
    <t>Saint Vincent and the Grenadines</t>
  </si>
  <si>
    <t>Swaziland</t>
  </si>
  <si>
    <t>Panama</t>
  </si>
  <si>
    <t>Channel Islands</t>
  </si>
  <si>
    <t>Isle of Man</t>
  </si>
  <si>
    <t>Bulgaria</t>
  </si>
  <si>
    <t>El Salvador</t>
  </si>
  <si>
    <t>Oman</t>
  </si>
  <si>
    <t>Costa Rica</t>
  </si>
  <si>
    <t>Armenia</t>
  </si>
  <si>
    <t>Island of Nevis</t>
  </si>
  <si>
    <t>Cu Ba</t>
  </si>
  <si>
    <t>United States Virgin Islands</t>
  </si>
  <si>
    <t>Andorra</t>
  </si>
  <si>
    <t>Guatemala</t>
  </si>
  <si>
    <t>Turks &amp; Caicos Islands</t>
  </si>
  <si>
    <t>Slovenia</t>
  </si>
  <si>
    <t>Serbia</t>
  </si>
  <si>
    <t>Kuwait</t>
  </si>
  <si>
    <t>CHDCND Triều Tiên</t>
  </si>
  <si>
    <t>Mông Cổ</t>
  </si>
  <si>
    <t>Ghana</t>
  </si>
  <si>
    <t>Myanmar</t>
  </si>
  <si>
    <t>Libăng</t>
  </si>
  <si>
    <t>Guam</t>
  </si>
  <si>
    <t>Sudan</t>
  </si>
  <si>
    <t>Estonia</t>
  </si>
  <si>
    <t>Maldives</t>
  </si>
  <si>
    <t>Monaco</t>
  </si>
  <si>
    <t>Latvia</t>
  </si>
  <si>
    <t>Antigua and Barbuda</t>
  </si>
  <si>
    <t>Argentina</t>
  </si>
  <si>
    <t>Uruguay</t>
  </si>
  <si>
    <t>British Isles</t>
  </si>
  <si>
    <t>Palestine</t>
  </si>
  <si>
    <t>Yemen</t>
  </si>
  <si>
    <t>Turkmenistan</t>
  </si>
  <si>
    <t>Uganda</t>
  </si>
  <si>
    <t>Sierra Leone</t>
  </si>
  <si>
    <t>Djibouti</t>
  </si>
  <si>
    <t>Cameroon</t>
  </si>
  <si>
    <t xml:space="preserve"> Địa phương </t>
  </si>
  <si>
    <t>Dầu khí</t>
  </si>
  <si>
    <t>Quảng Bình</t>
  </si>
  <si>
    <t>Đăk Nông</t>
  </si>
  <si>
    <t>Sơn La</t>
  </si>
  <si>
    <t>Quảng Trị</t>
  </si>
  <si>
    <t>Bắc Kạn</t>
  </si>
  <si>
    <t>Hà Giang</t>
  </si>
  <si>
    <t>Điện Biên</t>
  </si>
  <si>
    <t>Lai Châu</t>
  </si>
  <si>
    <t>Kenya</t>
  </si>
  <si>
    <t>Phụ lục I</t>
  </si>
  <si>
    <t>Phụ lục II</t>
  </si>
  <si>
    <t>Phụ lục III</t>
  </si>
  <si>
    <t>Malta</t>
  </si>
  <si>
    <t>Lesotho</t>
  </si>
  <si>
    <t>Colombia</t>
  </si>
  <si>
    <t>Congo</t>
  </si>
  <si>
    <t>Albania</t>
  </si>
  <si>
    <t>ĐẦU TƯ NƯỚC NGOÀI TẠI VIỆT NAM THEO NGÀNH</t>
  </si>
  <si>
    <t>ĐẦU TƯ NƯỚC NGOÀI TẠI VIỆT NAM THEO ĐỐI TÁC</t>
  </si>
  <si>
    <t>ĐẦU TƯ NƯỚC NGOÀI TẠI VIỆT NAM THEO ĐỊA PHƯƠNG</t>
  </si>
  <si>
    <t>Algeria</t>
  </si>
  <si>
    <t>Guernsey</t>
  </si>
  <si>
    <t>Vanuatu</t>
  </si>
  <si>
    <t>Burkina Faso</t>
  </si>
  <si>
    <t>Côte d'Ivoire</t>
  </si>
  <si>
    <t xml:space="preserve"> </t>
  </si>
  <si>
    <t>Kyrgyzstan</t>
  </si>
  <si>
    <t>Qatar</t>
  </si>
  <si>
    <t>BÁO CÁO NHANH ĐẦU TƯ NƯỚC NGOÀI 8 THÁNG ĐẦU NĂM 2022</t>
  </si>
  <si>
    <t>Hà Nội, ngày 22 tháng 8 năm 2022</t>
  </si>
  <si>
    <t>8 tháng năm 2022</t>
  </si>
  <si>
    <t>Luỹ kế đến 20/8/2022:</t>
  </si>
  <si>
    <t>Tunisia</t>
  </si>
  <si>
    <t>8 tháng năm 2021</t>
  </si>
  <si>
    <t>Tính từ 01/01/2022 đến 20/8/2022</t>
  </si>
  <si>
    <t>THU HÚT ĐẦU TƯ NƯỚC NGOÀI 8 THÁNG ĐẦU NĂM 2022 THEO NGÀNH</t>
  </si>
  <si>
    <t>THU HÚT ĐẦU TƯ NƯỚC NGOÀI 8 THÁNG ĐẦU NĂM 2022 THEO ĐỐI TÁC</t>
  </si>
  <si>
    <t>THU HÚT ĐẦU TƯ NƯỚC NGOÀI 8 THÁNG ĐẦU NĂM 2022 THEO ĐỊA PHƯƠNG</t>
  </si>
  <si>
    <t>(Lũy kế các dự án còn hiệu lực đến ngày 20/08/2022)</t>
  </si>
  <si>
    <t xml:space="preserve">139 quốc gia, vùng lãnh thổ có dự án đầu tư còn hiệu lực tại Việt Nam với 35.539 dự án, tổng vốn đăng ký 430,02 tỷ USD. Hàn Quốc dẫn đầu, tiếp theo là Singapore, Nhật Bản, Đài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</si>
</sst>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3" formatCode="_(* #,##0.00_);_(* \(#,##0.00\);_(* &quot;-&quot;??_);_(@_)"/>
    <numFmt numFmtId="164" formatCode="_-* #,##0.00\ _₫_-;\-* #,##0.00\ _₫_-;_-* &quot;-&quot;??\ _₫_-;_-@_-"/>
    <numFmt numFmtId="165" formatCode="#,##0.0"/>
    <numFmt numFmtId="166" formatCode="0.0%"/>
    <numFmt numFmtId="167" formatCode="_(* #,##0_);_(* \(#,##0\);_(* &quot;-&quot;??_);_(@_)"/>
    <numFmt numFmtId="168" formatCode="_(* #,##0.000_);_(* \(#,##0.000\);_(* &quot;-&quot;??_);_(@_)"/>
    <numFmt numFmtId="169" formatCode="#.##0"/>
    <numFmt numFmtId="170" formatCode="0.000"/>
    <numFmt numFmtId="171" formatCode="\$#,##0\ ;\(\$#,##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 #,##0.00_-;\-* #,##0.00_-;_-* &quot;-&quot;??_-;_-@_-"/>
    <numFmt numFmtId="177" formatCode="_-&quot;£&quot;* #,##0_-;\-&quot;£&quot;* #,##0_-;_-&quot;£&quot;* &quot;-&quot;_-;_-@_-"/>
    <numFmt numFmtId="178" formatCode="_-* #,##0_-;\-* #,##0_-;_-* &quot;-&quot;_-;_-@_-"/>
    <numFmt numFmtId="179" formatCode="_-&quot;$&quot;* #,##0_-;\-&quot;$&quot;* #,##0_-;_-&quot;$&quot;* &quot;-&quot;_-;_-@_-"/>
    <numFmt numFmtId="180" formatCode="_-&quot;$&quot;* #,##0.00_-;\-&quot;$&quot;* #,##0.00_-;_-&quot;$&quot;* &quot;-&quot;??_-;_-@_-"/>
    <numFmt numFmtId="181" formatCode="#,##0\ &quot;F&quot;;[Red]\-#,##0\ &quot;F&quot;"/>
    <numFmt numFmtId="182" formatCode="0.00_)"/>
    <numFmt numFmtId="183" formatCode="#.##"/>
    <numFmt numFmtId="184" formatCode="0.00E+00;\许"/>
    <numFmt numFmtId="185" formatCode="0.00E+00;\趰"/>
    <numFmt numFmtId="186" formatCode="0.0E+00;\趰"/>
    <numFmt numFmtId="187" formatCode="0E+00;\趰"/>
    <numFmt numFmtId="188" formatCode="#,##0.0;[Red]\-#,##0.0"/>
  </numFmts>
  <fonts count="75">
    <font>
      <sz val="11"/>
      <color theme="1"/>
      <name val="Calibri"/>
      <family val="2"/>
      <scheme val="minor"/>
    </font>
    <font>
      <sz val="11"/>
      <color theme="1"/>
      <name val="Calibri"/>
      <family val="2"/>
      <charset val="163"/>
      <scheme val="minor"/>
    </font>
    <font>
      <sz val="11"/>
      <color theme="1"/>
      <name val="Calibri"/>
      <family val="2"/>
      <scheme val="minor"/>
    </font>
    <font>
      <b/>
      <sz val="11"/>
      <name val="Arial"/>
      <family val="2"/>
    </font>
    <font>
      <sz val="10"/>
      <name val="Arial"/>
      <family val="2"/>
      <charset val="163"/>
    </font>
    <font>
      <sz val="10"/>
      <name val="Arial"/>
      <family val="2"/>
    </font>
    <font>
      <b/>
      <sz val="13"/>
      <color indexed="8"/>
      <name val="Times New Roman"/>
      <family val="1"/>
    </font>
    <font>
      <sz val="11"/>
      <color indexed="8"/>
      <name val="Arial"/>
      <family val="2"/>
      <charset val="163"/>
    </font>
    <font>
      <b/>
      <sz val="12"/>
      <name val="Arial"/>
      <family val="2"/>
    </font>
    <font>
      <b/>
      <sz val="12"/>
      <name val="Times New Roman"/>
      <family val="1"/>
    </font>
    <font>
      <sz val="12"/>
      <color indexed="8"/>
      <name val="Times New Roman"/>
      <family val="1"/>
    </font>
    <font>
      <i/>
      <sz val="12"/>
      <name val="Times New Roman"/>
      <family val="1"/>
    </font>
    <font>
      <b/>
      <sz val="12"/>
      <color indexed="8"/>
      <name val="Times New Roman"/>
      <family val="1"/>
    </font>
    <font>
      <sz val="11"/>
      <color theme="1"/>
      <name val="Calibri"/>
      <family val="2"/>
      <charset val="163"/>
    </font>
    <font>
      <sz val="10"/>
      <name val="Arial"/>
      <family val="2"/>
    </font>
    <font>
      <sz val="12"/>
      <name val="Arial"/>
      <family val="2"/>
    </font>
    <font>
      <sz val="11"/>
      <name val="VNtimes new roman"/>
      <family val="2"/>
    </font>
    <font>
      <sz val="14"/>
      <name val="??"/>
      <family val="3"/>
    </font>
    <font>
      <sz val="12"/>
      <name val=".VnTime"/>
      <family val="2"/>
    </font>
    <font>
      <sz val="12"/>
      <name val="????"/>
      <charset val="136"/>
    </font>
    <font>
      <sz val="12"/>
      <name val="???"/>
      <family val="3"/>
    </font>
    <font>
      <sz val="10"/>
      <name val="???"/>
      <family val="3"/>
    </font>
    <font>
      <sz val="10"/>
      <name val=".VnTime"/>
      <family val="2"/>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2"/>
      <name val="¹UAAA¼"/>
      <family val="3"/>
      <charset val="129"/>
    </font>
    <font>
      <sz val="12"/>
      <name val="Helv"/>
      <family val="2"/>
    </font>
    <font>
      <sz val="10"/>
      <name val="±¼¸²A¼"/>
      <family val="3"/>
      <charset val="129"/>
    </font>
    <font>
      <b/>
      <sz val="18"/>
      <name val="Arial"/>
      <family val="2"/>
    </font>
    <font>
      <b/>
      <i/>
      <sz val="16"/>
      <name val="Helv"/>
    </font>
    <font>
      <sz val="12"/>
      <color indexed="8"/>
      <name val="Times New Roman"/>
      <family val="2"/>
    </font>
    <font>
      <sz val="12"/>
      <name val="Times New Roman"/>
      <family val="1"/>
    </font>
    <font>
      <sz val="14"/>
      <name val=".VnArial"/>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65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b/>
      <sz val="11"/>
      <color indexed="8"/>
      <name val="Times New Roman"/>
      <family val="1"/>
    </font>
    <font>
      <b/>
      <sz val="11"/>
      <name val="Times New Roman"/>
      <family val="1"/>
    </font>
    <font>
      <sz val="11"/>
      <color indexed="8"/>
      <name val="Times New Roman"/>
      <family val="1"/>
    </font>
    <font>
      <sz val="11"/>
      <name val="Times New Roman"/>
      <family val="1"/>
    </font>
    <font>
      <sz val="9"/>
      <color indexed="81"/>
      <name val="Tahoma"/>
      <family val="2"/>
    </font>
    <font>
      <b/>
      <sz val="9"/>
      <color indexed="81"/>
      <name val="Tahoma"/>
      <family val="2"/>
    </font>
    <font>
      <sz val="11"/>
      <color theme="1"/>
      <name val="Times New Roman"/>
      <family val="1"/>
    </font>
    <font>
      <i/>
      <sz val="11"/>
      <name val="Times New Roman"/>
      <family val="1"/>
    </font>
    <font>
      <b/>
      <sz val="10"/>
      <name val="Times New Roman"/>
      <family val="1"/>
    </font>
    <font>
      <sz val="10"/>
      <name val="Times New Roman"/>
      <family val="1"/>
    </font>
    <font>
      <b/>
      <sz val="14"/>
      <name val="Times New Roman"/>
      <family val="1"/>
    </font>
    <font>
      <b/>
      <sz val="14"/>
      <color indexed="8"/>
      <name val="Times New Roman"/>
      <family val="1"/>
    </font>
    <font>
      <b/>
      <i/>
      <u/>
      <sz val="11"/>
      <color indexed="8"/>
      <name val="Times New Roman"/>
      <family val="1"/>
    </font>
    <font>
      <sz val="10"/>
      <color indexed="8"/>
      <name val="Times New Roman"/>
      <family val="1"/>
    </font>
    <font>
      <b/>
      <i/>
      <sz val="11"/>
      <color indexed="8"/>
      <name val="Times New Roman"/>
      <family val="1"/>
    </font>
  </fonts>
  <fills count="3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double">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s>
  <cellStyleXfs count="208">
    <xf numFmtId="0" fontId="0"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188" fontId="16" fillId="0" borderId="0" applyFont="0" applyFill="0" applyBorder="0" applyAlignment="0" applyProtection="0"/>
    <xf numFmtId="0" fontId="17" fillId="0" borderId="0" applyFont="0" applyFill="0" applyBorder="0" applyAlignment="0" applyProtection="0"/>
    <xf numFmtId="183" fontId="18" fillId="0" borderId="0" applyFon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178" fontId="19" fillId="0" borderId="0" applyFont="0" applyFill="0" applyBorder="0" applyAlignment="0" applyProtection="0"/>
    <xf numFmtId="9" fontId="20" fillId="0" borderId="0" applyFont="0" applyFill="0" applyBorder="0" applyAlignment="0" applyProtection="0"/>
    <xf numFmtId="0" fontId="21" fillId="0" borderId="0"/>
    <xf numFmtId="0" fontId="22" fillId="0" borderId="0" applyNumberFormat="0" applyFill="0" applyBorder="0" applyAlignment="0" applyProtection="0"/>
    <xf numFmtId="0" fontId="23" fillId="5" borderId="0"/>
    <xf numFmtId="0" fontId="24" fillId="5" borderId="0"/>
    <xf numFmtId="0" fontId="26" fillId="5" borderId="0"/>
    <xf numFmtId="0" fontId="27" fillId="0" borderId="0">
      <alignment wrapText="1"/>
    </xf>
    <xf numFmtId="0" fontId="28" fillId="0" borderId="0" applyFont="0" applyFill="0" applyBorder="0" applyAlignment="0" applyProtection="0"/>
    <xf numFmtId="187" fontId="18" fillId="0" borderId="0" applyFont="0" applyFill="0" applyBorder="0" applyAlignment="0" applyProtection="0"/>
    <xf numFmtId="0" fontId="28" fillId="0" borderId="0" applyFont="0" applyFill="0" applyBorder="0" applyAlignment="0" applyProtection="0"/>
    <xf numFmtId="186" fontId="18" fillId="0" borderId="0" applyFont="0" applyFill="0" applyBorder="0" applyAlignment="0" applyProtection="0"/>
    <xf numFmtId="0" fontId="28" fillId="0" borderId="0" applyFont="0" applyFill="0" applyBorder="0" applyAlignment="0" applyProtection="0"/>
    <xf numFmtId="184" fontId="18" fillId="0" borderId="0" applyFont="0" applyFill="0" applyBorder="0" applyAlignment="0" applyProtection="0"/>
    <xf numFmtId="0" fontId="28" fillId="0" borderId="0" applyFont="0" applyFill="0" applyBorder="0" applyAlignment="0" applyProtection="0"/>
    <xf numFmtId="185" fontId="18" fillId="0" borderId="0" applyFont="0" applyFill="0" applyBorder="0" applyAlignment="0" applyProtection="0"/>
    <xf numFmtId="0" fontId="28" fillId="0" borderId="0"/>
    <xf numFmtId="0" fontId="28" fillId="0" borderId="0"/>
    <xf numFmtId="37" fontId="29" fillId="0" borderId="0"/>
    <xf numFmtId="0" fontId="30" fillId="0" borderId="0"/>
    <xf numFmtId="170" fontId="14" fillId="0" borderId="0" applyFill="0" applyBorder="0" applyAlignment="0"/>
    <xf numFmtId="170" fontId="4" fillId="0" borderId="0" applyFill="0" applyBorder="0" applyAlignment="0"/>
    <xf numFmtId="170" fontId="4" fillId="0" borderId="0" applyFill="0" applyBorder="0" applyAlignment="0"/>
    <xf numFmtId="164" fontId="14" fillId="0" borderId="0" applyFont="0" applyFill="0" applyBorder="0" applyAlignment="0" applyProtection="0"/>
    <xf numFmtId="164" fontId="2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4" fillId="0" borderId="0" applyFont="0" applyFill="0" applyBorder="0" applyAlignment="0" applyProtection="0"/>
    <xf numFmtId="3"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8" fillId="0" borderId="20" applyNumberFormat="0" applyAlignment="0" applyProtection="0">
      <alignment horizontal="left" vertical="center"/>
    </xf>
    <xf numFmtId="0" fontId="8" fillId="0" borderId="21">
      <alignment horizontal="left" vertical="center"/>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177" fontId="14" fillId="0" borderId="22"/>
    <xf numFmtId="177" fontId="4" fillId="0" borderId="22"/>
    <xf numFmtId="177" fontId="4" fillId="0" borderId="22"/>
    <xf numFmtId="0" fontId="15" fillId="0" borderId="0" applyNumberFormat="0" applyFont="0" applyFill="0" applyAlignment="0"/>
    <xf numFmtId="182" fontId="32" fillId="0" borderId="0"/>
    <xf numFmtId="0" fontId="25"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5" fillId="0" borderId="0"/>
    <xf numFmtId="0" fontId="25" fillId="0" borderId="0"/>
    <xf numFmtId="0" fontId="25"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5" fillId="0" borderId="0"/>
    <xf numFmtId="0" fontId="4" fillId="0" borderId="0"/>
    <xf numFmtId="0" fontId="4" fillId="0" borderId="0"/>
    <xf numFmtId="0" fontId="3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18" fillId="0" borderId="0"/>
    <xf numFmtId="0" fontId="18" fillId="0" borderId="0"/>
    <xf numFmtId="0" fontId="18" fillId="0" borderId="0"/>
    <xf numFmtId="9" fontId="14" fillId="0" borderId="0" applyFont="0" applyFill="0" applyBorder="0" applyAlignment="0" applyProtection="0"/>
    <xf numFmtId="9" fontId="4" fillId="0" borderId="0" applyFont="0" applyFill="0" applyBorder="0" applyAlignment="0" applyProtection="0"/>
    <xf numFmtId="0" fontId="14" fillId="0" borderId="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0" fontId="34" fillId="0" borderId="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5" fillId="0" borderId="23" applyNumberFormat="0" applyFont="0" applyFill="0" applyAlignment="0" applyProtection="0"/>
    <xf numFmtId="0" fontId="35" fillId="0" borderId="0" applyNumberForma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4" fillId="0" borderId="0">
      <alignment vertical="center"/>
    </xf>
    <xf numFmtId="40" fontId="36" fillId="0" borderId="0" applyFont="0" applyFill="0" applyBorder="0" applyAlignment="0" applyProtection="0"/>
    <xf numFmtId="38" fontId="36"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9" fontId="37" fillId="0" borderId="0" applyFont="0" applyFill="0" applyBorder="0" applyAlignment="0" applyProtection="0"/>
    <xf numFmtId="0" fontId="38" fillId="0" borderId="0"/>
    <xf numFmtId="172" fontId="5" fillId="0" borderId="0" applyFont="0" applyFill="0" applyBorder="0" applyAlignment="0" applyProtection="0"/>
    <xf numFmtId="173" fontId="5" fillId="0" borderId="0" applyFont="0" applyFill="0" applyBorder="0" applyAlignment="0" applyProtection="0"/>
    <xf numFmtId="174" fontId="40" fillId="0" borderId="0" applyFont="0" applyFill="0" applyBorder="0" applyAlignment="0" applyProtection="0"/>
    <xf numFmtId="175" fontId="40" fillId="0" borderId="0" applyFont="0" applyFill="0" applyBorder="0" applyAlignment="0" applyProtection="0"/>
    <xf numFmtId="0" fontId="41" fillId="0" borderId="0"/>
    <xf numFmtId="0" fontId="15" fillId="0" borderId="0"/>
    <xf numFmtId="178" fontId="39" fillId="0" borderId="0" applyFont="0" applyFill="0" applyBorder="0" applyAlignment="0" applyProtection="0"/>
    <xf numFmtId="176" fontId="39" fillId="0" borderId="0" applyFont="0" applyFill="0" applyBorder="0" applyAlignment="0" applyProtection="0"/>
    <xf numFmtId="179" fontId="39" fillId="0" borderId="0" applyFont="0" applyFill="0" applyBorder="0" applyAlignment="0" applyProtection="0"/>
    <xf numFmtId="181" fontId="42" fillId="0" borderId="0" applyFont="0" applyFill="0" applyBorder="0" applyAlignment="0" applyProtection="0"/>
    <xf numFmtId="180" fontId="39" fillId="0" borderId="0" applyFont="0" applyFill="0" applyBorder="0" applyAlignment="0" applyProtection="0"/>
    <xf numFmtId="0" fontId="14" fillId="0" borderId="0"/>
    <xf numFmtId="0" fontId="14" fillId="0" borderId="0"/>
    <xf numFmtId="0" fontId="44" fillId="0" borderId="0" applyNumberFormat="0" applyFill="0" applyBorder="0" applyAlignment="0" applyProtection="0"/>
    <xf numFmtId="0" fontId="45" fillId="0" borderId="27" applyNumberFormat="0" applyFill="0" applyAlignment="0" applyProtection="0"/>
    <xf numFmtId="0" fontId="46" fillId="0" borderId="28" applyNumberFormat="0" applyFill="0" applyAlignment="0" applyProtection="0"/>
    <xf numFmtId="0" fontId="47" fillId="0" borderId="29" applyNumberFormat="0" applyFill="0" applyAlignment="0" applyProtection="0"/>
    <xf numFmtId="0" fontId="47" fillId="0" borderId="0" applyNumberFormat="0" applyFill="0" applyBorder="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30" applyNumberFormat="0" applyAlignment="0" applyProtection="0"/>
    <xf numFmtId="0" fontId="52" fillId="10" borderId="31" applyNumberFormat="0" applyAlignment="0" applyProtection="0"/>
    <xf numFmtId="0" fontId="53" fillId="10" borderId="30" applyNumberFormat="0" applyAlignment="0" applyProtection="0"/>
    <xf numFmtId="0" fontId="54" fillId="0" borderId="32" applyNumberFormat="0" applyFill="0" applyAlignment="0" applyProtection="0"/>
    <xf numFmtId="0" fontId="55" fillId="11" borderId="33"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5" applyNumberFormat="0" applyFill="0" applyAlignment="0" applyProtection="0"/>
    <xf numFmtId="0" fontId="5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9" fillId="36" borderId="0" applyNumberFormat="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12" borderId="34" applyNumberFormat="0" applyFont="0" applyAlignment="0" applyProtection="0"/>
  </cellStyleXfs>
  <cellXfs count="151">
    <xf numFmtId="0" fontId="0" fillId="0" borderId="0" xfId="0"/>
    <xf numFmtId="166" fontId="6" fillId="0" borderId="0" xfId="3" applyNumberFormat="1" applyFont="1"/>
    <xf numFmtId="167" fontId="10" fillId="3" borderId="0" xfId="5" applyNumberFormat="1" applyFont="1" applyFill="1"/>
    <xf numFmtId="168" fontId="11" fillId="3" borderId="0" xfId="5" applyNumberFormat="1" applyFont="1" applyFill="1" applyAlignment="1">
      <alignment horizontal="right"/>
    </xf>
    <xf numFmtId="0" fontId="10" fillId="3" borderId="0" xfId="0" applyFont="1" applyFill="1"/>
    <xf numFmtId="168" fontId="10" fillId="3" borderId="0" xfId="5" applyNumberFormat="1" applyFont="1" applyFill="1"/>
    <xf numFmtId="169" fontId="9" fillId="3" borderId="5" xfId="0" applyNumberFormat="1" applyFont="1" applyFill="1" applyBorder="1" applyAlignment="1">
      <alignment horizontal="center" vertical="center" wrapText="1"/>
    </xf>
    <xf numFmtId="0" fontId="9" fillId="3" borderId="5" xfId="6" applyNumberFormat="1" applyFont="1" applyFill="1" applyBorder="1" applyAlignment="1">
      <alignment horizontal="center" vertical="center" wrapText="1"/>
    </xf>
    <xf numFmtId="167" fontId="9" fillId="3" borderId="5" xfId="5" applyNumberFormat="1" applyFont="1" applyFill="1" applyBorder="1" applyAlignment="1">
      <alignment horizontal="center" vertical="center" wrapText="1"/>
    </xf>
    <xf numFmtId="168" fontId="9" fillId="3" borderId="5" xfId="5" applyNumberFormat="1" applyFont="1" applyFill="1" applyBorder="1" applyAlignment="1">
      <alignment horizontal="center" vertical="center" wrapText="1"/>
    </xf>
    <xf numFmtId="0" fontId="10" fillId="3" borderId="5" xfId="0" applyFont="1" applyFill="1" applyBorder="1" applyAlignment="1">
      <alignment wrapText="1"/>
    </xf>
    <xf numFmtId="167" fontId="10" fillId="3" borderId="5" xfId="5" applyNumberFormat="1" applyFont="1" applyFill="1" applyBorder="1"/>
    <xf numFmtId="43" fontId="10" fillId="3" borderId="5" xfId="5" applyNumberFormat="1" applyFont="1" applyFill="1" applyBorder="1"/>
    <xf numFmtId="167" fontId="9" fillId="4" borderId="5" xfId="5" applyNumberFormat="1" applyFont="1" applyFill="1" applyBorder="1" applyAlignment="1">
      <alignment horizontal="right" vertical="center" wrapText="1"/>
    </xf>
    <xf numFmtId="43" fontId="9" fillId="4" borderId="5" xfId="5" applyNumberFormat="1" applyFont="1" applyFill="1" applyBorder="1" applyAlignment="1">
      <alignment horizontal="right" vertical="center" wrapText="1"/>
    </xf>
    <xf numFmtId="0" fontId="9" fillId="3" borderId="0" xfId="0" applyFont="1" applyFill="1" applyBorder="1" applyAlignment="1">
      <alignment horizontal="center" vertical="center" wrapText="1"/>
    </xf>
    <xf numFmtId="167" fontId="9" fillId="3" borderId="0" xfId="5" applyNumberFormat="1" applyFont="1" applyFill="1" applyBorder="1" applyAlignment="1">
      <alignment horizontal="right" vertical="center" wrapText="1"/>
    </xf>
    <xf numFmtId="168" fontId="9" fillId="3" borderId="0" xfId="5" applyNumberFormat="1" applyFont="1" applyFill="1" applyBorder="1" applyAlignment="1">
      <alignment horizontal="right" vertical="center" wrapText="1"/>
    </xf>
    <xf numFmtId="169" fontId="10" fillId="3" borderId="0" xfId="0" applyNumberFormat="1" applyFont="1" applyFill="1" applyAlignment="1">
      <alignment horizontal="center"/>
    </xf>
    <xf numFmtId="1" fontId="10" fillId="3" borderId="5" xfId="0" applyNumberFormat="1" applyFont="1" applyFill="1" applyBorder="1" applyAlignment="1">
      <alignment horizontal="center"/>
    </xf>
    <xf numFmtId="167" fontId="10" fillId="3" borderId="0" xfId="1" applyNumberFormat="1" applyFont="1" applyFill="1"/>
    <xf numFmtId="0" fontId="34" fillId="0" borderId="5" xfId="0" applyFont="1" applyFill="1" applyBorder="1" applyAlignment="1">
      <alignment wrapText="1"/>
    </xf>
    <xf numFmtId="0" fontId="66" fillId="0" borderId="0" xfId="0" applyFont="1"/>
    <xf numFmtId="0" fontId="61" fillId="0" borderId="0" xfId="0" applyFont="1" applyAlignment="1">
      <alignment horizontal="left"/>
    </xf>
    <xf numFmtId="167" fontId="66" fillId="0" borderId="0" xfId="1" applyNumberFormat="1" applyFont="1"/>
    <xf numFmtId="43" fontId="66" fillId="0" borderId="0" xfId="1" applyNumberFormat="1" applyFont="1"/>
    <xf numFmtId="167" fontId="67" fillId="0" borderId="0" xfId="1" applyNumberFormat="1" applyFont="1" applyAlignment="1">
      <alignment horizontal="right"/>
    </xf>
    <xf numFmtId="43" fontId="67" fillId="0" borderId="0" xfId="1" applyNumberFormat="1" applyFont="1" applyAlignment="1">
      <alignment horizontal="right"/>
    </xf>
    <xf numFmtId="0" fontId="68" fillId="2" borderId="10" xfId="0" applyNumberFormat="1" applyFont="1" applyFill="1" applyBorder="1" applyAlignment="1">
      <alignment horizontal="center" vertical="center" wrapText="1"/>
    </xf>
    <xf numFmtId="0" fontId="68" fillId="2" borderId="11" xfId="0" applyNumberFormat="1" applyFont="1" applyFill="1" applyBorder="1" applyAlignment="1">
      <alignment horizontal="center" vertical="center" wrapText="1"/>
    </xf>
    <xf numFmtId="167" fontId="68" fillId="2" borderId="11" xfId="1" applyNumberFormat="1" applyFont="1" applyFill="1" applyBorder="1" applyAlignment="1">
      <alignment horizontal="center" vertical="center" wrapText="1"/>
    </xf>
    <xf numFmtId="43" fontId="68" fillId="2" borderId="11" xfId="1" applyNumberFormat="1" applyFont="1" applyFill="1" applyBorder="1" applyAlignment="1">
      <alignment horizontal="center" vertical="center" wrapText="1"/>
    </xf>
    <xf numFmtId="43" fontId="68" fillId="2" borderId="12" xfId="1" applyNumberFormat="1" applyFont="1" applyFill="1" applyBorder="1" applyAlignment="1">
      <alignment horizontal="center" vertical="center" wrapText="1"/>
    </xf>
    <xf numFmtId="0" fontId="68" fillId="2" borderId="0" xfId="0" applyFont="1" applyFill="1" applyAlignment="1">
      <alignment horizontal="center" vertical="center" wrapText="1"/>
    </xf>
    <xf numFmtId="0" fontId="66" fillId="0" borderId="13" xfId="0" applyNumberFormat="1" applyFont="1" applyBorder="1" applyAlignment="1">
      <alignment vertical="center" wrapText="1"/>
    </xf>
    <xf numFmtId="0" fontId="66" fillId="0" borderId="14" xfId="0" applyNumberFormat="1" applyFont="1" applyBorder="1" applyAlignment="1">
      <alignment vertical="center" wrapText="1"/>
    </xf>
    <xf numFmtId="167" fontId="66" fillId="0" borderId="14" xfId="1" applyNumberFormat="1" applyFont="1" applyBorder="1" applyAlignment="1">
      <alignment vertical="center"/>
    </xf>
    <xf numFmtId="43" fontId="66" fillId="0" borderId="14" xfId="1" applyNumberFormat="1" applyFont="1" applyBorder="1" applyAlignment="1">
      <alignment vertical="center"/>
    </xf>
    <xf numFmtId="43" fontId="66" fillId="0" borderId="15" xfId="1" applyNumberFormat="1" applyFont="1" applyBorder="1" applyAlignment="1">
      <alignment vertical="center"/>
    </xf>
    <xf numFmtId="0" fontId="66" fillId="0" borderId="0" xfId="0" applyFont="1" applyAlignment="1">
      <alignment vertical="center"/>
    </xf>
    <xf numFmtId="43" fontId="66" fillId="0" borderId="15" xfId="1" applyNumberFormat="1" applyFont="1" applyFill="1" applyBorder="1" applyAlignment="1">
      <alignment vertical="center"/>
    </xf>
    <xf numFmtId="0" fontId="66" fillId="0" borderId="14" xfId="0" applyNumberFormat="1" applyFont="1" applyBorder="1" applyAlignment="1">
      <alignment horizontal="left" vertical="center"/>
    </xf>
    <xf numFmtId="0" fontId="66" fillId="0" borderId="16" xfId="0" applyNumberFormat="1" applyFont="1" applyBorder="1" applyAlignment="1">
      <alignment vertical="center" wrapText="1"/>
    </xf>
    <xf numFmtId="167" fontId="68" fillId="2" borderId="18" xfId="1" applyNumberFormat="1" applyFont="1" applyFill="1" applyBorder="1" applyAlignment="1">
      <alignment vertical="center"/>
    </xf>
    <xf numFmtId="43" fontId="68" fillId="2" borderId="18" xfId="1" applyNumberFormat="1" applyFont="1" applyFill="1" applyBorder="1" applyAlignment="1">
      <alignment vertical="center"/>
    </xf>
    <xf numFmtId="0" fontId="68" fillId="2" borderId="0" xfId="0" applyFont="1" applyFill="1" applyAlignment="1">
      <alignment vertical="center"/>
    </xf>
    <xf numFmtId="0" fontId="68" fillId="0" borderId="0" xfId="0" applyNumberFormat="1" applyFont="1" applyFill="1" applyBorder="1" applyAlignment="1">
      <alignment horizontal="center" vertical="center"/>
    </xf>
    <xf numFmtId="167" fontId="68" fillId="0" borderId="0" xfId="1" applyNumberFormat="1" applyFont="1" applyFill="1" applyBorder="1" applyAlignment="1">
      <alignment vertical="center"/>
    </xf>
    <xf numFmtId="43" fontId="68" fillId="0" borderId="0" xfId="1" applyNumberFormat="1" applyFont="1" applyFill="1" applyBorder="1" applyAlignment="1">
      <alignment vertical="center"/>
    </xf>
    <xf numFmtId="0" fontId="68" fillId="0" borderId="0" xfId="0" applyFont="1" applyFill="1" applyAlignment="1">
      <alignment vertical="center"/>
    </xf>
    <xf numFmtId="0" fontId="66" fillId="0" borderId="0" xfId="0" applyNumberFormat="1" applyFont="1" applyAlignment="1">
      <alignment horizontal="center"/>
    </xf>
    <xf numFmtId="0" fontId="66" fillId="0" borderId="0" xfId="0" applyNumberFormat="1" applyFont="1"/>
    <xf numFmtId="43" fontId="68" fillId="2" borderId="11" xfId="1" applyFont="1" applyFill="1" applyBorder="1" applyAlignment="1">
      <alignment horizontal="center" vertical="center" wrapText="1"/>
    </xf>
    <xf numFmtId="0" fontId="66" fillId="0" borderId="13" xfId="0" applyNumberFormat="1" applyFont="1" applyBorder="1" applyAlignment="1">
      <alignment horizontal="center" vertical="center"/>
    </xf>
    <xf numFmtId="43" fontId="66" fillId="0" borderId="14" xfId="1" applyFont="1" applyBorder="1" applyAlignment="1">
      <alignment horizontal="left" vertical="center"/>
    </xf>
    <xf numFmtId="43" fontId="66" fillId="0" borderId="14" xfId="1" applyFont="1" applyBorder="1" applyAlignment="1">
      <alignment vertical="center"/>
    </xf>
    <xf numFmtId="0" fontId="66" fillId="0" borderId="0" xfId="0" applyFont="1" applyFill="1" applyAlignment="1">
      <alignment vertical="center"/>
    </xf>
    <xf numFmtId="43" fontId="66" fillId="0" borderId="14" xfId="1" applyFont="1" applyFill="1" applyBorder="1" applyAlignment="1">
      <alignment horizontal="left" vertical="center"/>
    </xf>
    <xf numFmtId="43" fontId="66" fillId="0" borderId="16" xfId="1" applyFont="1" applyBorder="1" applyAlignment="1">
      <alignment horizontal="left" vertical="center"/>
    </xf>
    <xf numFmtId="43" fontId="66" fillId="0" borderId="16" xfId="1" applyFont="1" applyBorder="1" applyAlignment="1">
      <alignment vertical="center"/>
    </xf>
    <xf numFmtId="168" fontId="66" fillId="0" borderId="14" xfId="1" applyNumberFormat="1" applyFont="1" applyBorder="1" applyAlignment="1">
      <alignment vertical="center"/>
    </xf>
    <xf numFmtId="168" fontId="66" fillId="0" borderId="15" xfId="1" applyNumberFormat="1" applyFont="1" applyBorder="1" applyAlignment="1">
      <alignment vertical="center"/>
    </xf>
    <xf numFmtId="43" fontId="69" fillId="0" borderId="14" xfId="1" applyFont="1" applyBorder="1" applyAlignment="1">
      <alignment vertical="center"/>
    </xf>
    <xf numFmtId="167" fontId="68" fillId="4" borderId="18" xfId="1" applyNumberFormat="1" applyFont="1" applyFill="1" applyBorder="1" applyAlignment="1">
      <alignment vertical="center"/>
    </xf>
    <xf numFmtId="43" fontId="68" fillId="4" borderId="18" xfId="1" applyNumberFormat="1" applyFont="1" applyFill="1" applyBorder="1" applyAlignment="1">
      <alignment vertical="center"/>
    </xf>
    <xf numFmtId="43" fontId="68" fillId="4" borderId="19" xfId="1" applyNumberFormat="1" applyFont="1" applyFill="1" applyBorder="1" applyAlignment="1">
      <alignment vertical="center"/>
    </xf>
    <xf numFmtId="0" fontId="66" fillId="0" borderId="0" xfId="0" applyFont="1" applyAlignment="1">
      <alignment horizontal="center"/>
    </xf>
    <xf numFmtId="0" fontId="63" fillId="0" borderId="0" xfId="0" applyFont="1"/>
    <xf numFmtId="0" fontId="61" fillId="0" borderId="0" xfId="0" applyFont="1" applyAlignment="1">
      <alignment horizontal="center"/>
    </xf>
    <xf numFmtId="165" fontId="63" fillId="0" borderId="0" xfId="0" applyNumberFormat="1" applyFont="1"/>
    <xf numFmtId="165" fontId="62" fillId="0" borderId="0" xfId="0" applyNumberFormat="1" applyFont="1"/>
    <xf numFmtId="166" fontId="67" fillId="0" borderId="0" xfId="3" applyNumberFormat="1" applyFont="1" applyAlignment="1">
      <alignment horizontal="right"/>
    </xf>
    <xf numFmtId="0" fontId="70" fillId="0" borderId="0" xfId="0" applyFont="1" applyAlignment="1">
      <alignment horizontal="center"/>
    </xf>
    <xf numFmtId="0" fontId="71" fillId="0" borderId="0" xfId="0" applyFont="1" applyAlignment="1">
      <alignment horizontal="center"/>
    </xf>
    <xf numFmtId="166" fontId="70" fillId="0" borderId="0" xfId="3" applyNumberFormat="1" applyFont="1" applyAlignment="1">
      <alignment horizontal="center"/>
    </xf>
    <xf numFmtId="166" fontId="63" fillId="0" borderId="0" xfId="3" applyNumberFormat="1" applyFont="1"/>
    <xf numFmtId="0" fontId="60" fillId="2" borderId="1" xfId="0" applyFont="1" applyFill="1" applyBorder="1" applyAlignment="1">
      <alignment horizontal="center" vertical="center" wrapText="1"/>
    </xf>
    <xf numFmtId="0" fontId="60" fillId="2" borderId="2" xfId="0" applyFont="1" applyFill="1" applyBorder="1" applyAlignment="1">
      <alignment horizontal="center" vertical="center" wrapText="1"/>
    </xf>
    <xf numFmtId="49" fontId="60" fillId="2" borderId="2" xfId="0" applyNumberFormat="1" applyFont="1" applyFill="1" applyBorder="1" applyAlignment="1">
      <alignment horizontal="center" vertical="center" wrapText="1"/>
    </xf>
    <xf numFmtId="166" fontId="60" fillId="2" borderId="3" xfId="3" applyNumberFormat="1" applyFont="1" applyFill="1" applyBorder="1" applyAlignment="1">
      <alignment horizontal="center" vertical="center" wrapText="1"/>
    </xf>
    <xf numFmtId="0" fontId="60" fillId="2" borderId="0" xfId="0" applyFont="1" applyFill="1" applyAlignment="1">
      <alignment horizontal="center" vertical="center" wrapText="1"/>
    </xf>
    <xf numFmtId="0" fontId="62" fillId="0" borderId="4" xfId="0" applyNumberFormat="1" applyFont="1" applyFill="1" applyBorder="1" applyAlignment="1">
      <alignment horizontal="left"/>
    </xf>
    <xf numFmtId="0" fontId="62" fillId="0" borderId="5" xfId="0" applyFont="1" applyFill="1" applyBorder="1"/>
    <xf numFmtId="0" fontId="62" fillId="0" borderId="5" xfId="0" applyFont="1" applyFill="1" applyBorder="1" applyAlignment="1">
      <alignment horizontal="center"/>
    </xf>
    <xf numFmtId="3" fontId="62" fillId="0" borderId="5" xfId="0" applyNumberFormat="1" applyFont="1" applyFill="1" applyBorder="1"/>
    <xf numFmtId="166" fontId="62" fillId="0" borderId="6" xfId="3" applyNumberFormat="1" applyFont="1" applyFill="1" applyBorder="1"/>
    <xf numFmtId="0" fontId="62" fillId="0" borderId="0" xfId="0" applyFont="1" applyFill="1"/>
    <xf numFmtId="0" fontId="62" fillId="0" borderId="4" xfId="0" applyNumberFormat="1" applyFont="1" applyBorder="1" applyAlignment="1">
      <alignment horizontal="left"/>
    </xf>
    <xf numFmtId="0" fontId="62" fillId="0" borderId="5" xfId="0" applyFont="1" applyBorder="1"/>
    <xf numFmtId="0" fontId="62" fillId="0" borderId="5" xfId="0" applyFont="1" applyBorder="1" applyAlignment="1">
      <alignment horizontal="center"/>
    </xf>
    <xf numFmtId="4" fontId="62" fillId="0" borderId="5" xfId="1" applyNumberFormat="1" applyFont="1" applyFill="1" applyBorder="1" applyAlignment="1">
      <alignment horizontal="right"/>
    </xf>
    <xf numFmtId="166" fontId="62" fillId="0" borderId="6" xfId="3" applyNumberFormat="1" applyFont="1" applyBorder="1"/>
    <xf numFmtId="0" fontId="62" fillId="0" borderId="0" xfId="0" applyFont="1"/>
    <xf numFmtId="0" fontId="62" fillId="0" borderId="36" xfId="0" applyNumberFormat="1" applyFont="1" applyBorder="1" applyAlignment="1">
      <alignment horizontal="left"/>
    </xf>
    <xf numFmtId="0" fontId="62" fillId="0" borderId="26" xfId="0" applyFont="1" applyBorder="1"/>
    <xf numFmtId="0" fontId="62" fillId="0" borderId="26" xfId="0" applyFont="1" applyBorder="1" applyAlignment="1">
      <alignment horizontal="center"/>
    </xf>
    <xf numFmtId="3" fontId="62" fillId="0" borderId="26" xfId="0" applyNumberFormat="1" applyFont="1" applyBorder="1"/>
    <xf numFmtId="166" fontId="62" fillId="0" borderId="37" xfId="3" applyNumberFormat="1" applyFont="1" applyBorder="1"/>
    <xf numFmtId="0" fontId="62" fillId="0" borderId="7" xfId="0" applyNumberFormat="1" applyFont="1" applyBorder="1" applyAlignment="1">
      <alignment horizontal="left"/>
    </xf>
    <xf numFmtId="0" fontId="62" fillId="0" borderId="8" xfId="0" applyFont="1" applyFill="1" applyBorder="1"/>
    <xf numFmtId="0" fontId="62" fillId="0" borderId="8" xfId="0" applyFont="1" applyFill="1" applyBorder="1" applyAlignment="1">
      <alignment horizontal="center"/>
    </xf>
    <xf numFmtId="3" fontId="62" fillId="0" borderId="8" xfId="0" applyNumberFormat="1" applyFont="1" applyFill="1" applyBorder="1"/>
    <xf numFmtId="166" fontId="62" fillId="0" borderId="9" xfId="3" applyNumberFormat="1" applyFont="1" applyFill="1" applyBorder="1"/>
    <xf numFmtId="0" fontId="62" fillId="0" borderId="0" xfId="0" applyNumberFormat="1" applyFont="1" applyBorder="1" applyAlignment="1">
      <alignment horizontal="left"/>
    </xf>
    <xf numFmtId="0" fontId="62" fillId="0" borderId="0" xfId="0" applyFont="1" applyFill="1" applyBorder="1"/>
    <xf numFmtId="0" fontId="62" fillId="0" borderId="0" xfId="0" applyFont="1" applyFill="1" applyBorder="1" applyAlignment="1">
      <alignment horizontal="center"/>
    </xf>
    <xf numFmtId="3" fontId="62" fillId="0" borderId="0" xfId="0" applyNumberFormat="1" applyFont="1" applyFill="1" applyBorder="1"/>
    <xf numFmtId="165" fontId="62" fillId="0" borderId="0" xfId="0" applyNumberFormat="1" applyFont="1" applyFill="1" applyBorder="1"/>
    <xf numFmtId="166" fontId="62" fillId="0" borderId="0" xfId="3" applyNumberFormat="1" applyFont="1" applyFill="1" applyBorder="1"/>
    <xf numFmtId="0" fontId="60" fillId="0" borderId="0" xfId="0" applyFont="1" applyFill="1" applyBorder="1" applyAlignment="1">
      <alignment vertical="center"/>
    </xf>
    <xf numFmtId="0" fontId="72" fillId="0" borderId="0" xfId="0" applyFont="1"/>
    <xf numFmtId="167" fontId="73" fillId="0" borderId="0" xfId="4" applyNumberFormat="1" applyFont="1"/>
    <xf numFmtId="166" fontId="62" fillId="0" borderId="0" xfId="3" applyNumberFormat="1" applyFont="1"/>
    <xf numFmtId="0" fontId="62" fillId="0" borderId="0" xfId="0" applyFont="1" applyAlignment="1">
      <alignment horizontal="left"/>
    </xf>
    <xf numFmtId="10" fontId="62" fillId="0" borderId="0" xfId="2" applyNumberFormat="1" applyFont="1"/>
    <xf numFmtId="4" fontId="60" fillId="0" borderId="0" xfId="0" applyNumberFormat="1" applyFont="1"/>
    <xf numFmtId="165" fontId="60" fillId="0" borderId="0" xfId="0" applyNumberFormat="1" applyFont="1"/>
    <xf numFmtId="9" fontId="60" fillId="0" borderId="0" xfId="3" applyFont="1"/>
    <xf numFmtId="166" fontId="60" fillId="0" borderId="0" xfId="3" applyNumberFormat="1" applyFont="1"/>
    <xf numFmtId="165" fontId="60" fillId="0" borderId="0" xfId="0" applyNumberFormat="1" applyFont="1" applyAlignment="1"/>
    <xf numFmtId="166" fontId="60" fillId="0" borderId="0" xfId="3" applyNumberFormat="1" applyFont="1" applyAlignment="1"/>
    <xf numFmtId="165" fontId="61" fillId="0" borderId="0" xfId="0" applyNumberFormat="1" applyFont="1" applyAlignment="1"/>
    <xf numFmtId="166" fontId="61" fillId="0" borderId="0" xfId="3" applyNumberFormat="1" applyFont="1" applyAlignment="1"/>
    <xf numFmtId="1" fontId="63" fillId="0" borderId="0" xfId="4" applyNumberFormat="1" applyFont="1" applyAlignment="1">
      <alignment horizontal="left"/>
    </xf>
    <xf numFmtId="165" fontId="60" fillId="0" borderId="0" xfId="0" applyNumberFormat="1" applyFont="1" applyAlignment="1">
      <alignment horizontal="center"/>
    </xf>
    <xf numFmtId="166" fontId="61" fillId="0" borderId="0" xfId="3" applyNumberFormat="1" applyFont="1"/>
    <xf numFmtId="9" fontId="61" fillId="0" borderId="0" xfId="3" applyFont="1"/>
    <xf numFmtId="43" fontId="61" fillId="0" borderId="0" xfId="4" applyFont="1"/>
    <xf numFmtId="9" fontId="63" fillId="0" borderId="0" xfId="2" applyFont="1"/>
    <xf numFmtId="3" fontId="62" fillId="0" borderId="0" xfId="0" applyNumberFormat="1" applyFont="1"/>
    <xf numFmtId="43" fontId="66" fillId="0" borderId="16" xfId="1" applyFont="1" applyFill="1" applyBorder="1" applyAlignment="1">
      <alignment horizontal="left" vertical="center"/>
    </xf>
    <xf numFmtId="0" fontId="70" fillId="0" borderId="0" xfId="0" applyFont="1" applyAlignment="1">
      <alignment horizontal="center" vertical="center" wrapText="1" shrinkToFit="1"/>
    </xf>
    <xf numFmtId="0" fontId="62" fillId="0" borderId="0" xfId="0" applyFont="1" applyFill="1" applyBorder="1" applyAlignment="1">
      <alignment horizontal="left" vertical="center" wrapText="1"/>
    </xf>
    <xf numFmtId="0" fontId="74" fillId="0" borderId="0" xfId="0" applyFont="1" applyAlignment="1">
      <alignment horizontal="center"/>
    </xf>
    <xf numFmtId="0" fontId="61" fillId="0" borderId="0" xfId="0" applyFont="1" applyAlignment="1">
      <alignment horizontal="center"/>
    </xf>
    <xf numFmtId="0" fontId="68" fillId="4" borderId="17" xfId="0" applyFont="1" applyFill="1" applyBorder="1" applyAlignment="1">
      <alignment horizontal="center" vertical="center"/>
    </xf>
    <xf numFmtId="0" fontId="68" fillId="4" borderId="18" xfId="0" applyFont="1" applyFill="1" applyBorder="1" applyAlignment="1">
      <alignment horizontal="center" vertical="center"/>
    </xf>
    <xf numFmtId="0" fontId="9" fillId="0" borderId="0" xfId="0" applyFont="1" applyAlignment="1">
      <alignment horizontal="center"/>
    </xf>
    <xf numFmtId="0" fontId="67" fillId="0" borderId="0" xfId="0" applyFont="1" applyAlignment="1">
      <alignment horizontal="center"/>
    </xf>
    <xf numFmtId="0" fontId="68" fillId="2" borderId="25" xfId="0" applyNumberFormat="1" applyFont="1" applyFill="1" applyBorder="1" applyAlignment="1">
      <alignment horizontal="center" vertical="center"/>
    </xf>
    <xf numFmtId="0" fontId="68" fillId="2" borderId="24" xfId="0" applyNumberFormat="1" applyFont="1" applyFill="1" applyBorder="1" applyAlignment="1">
      <alignment horizontal="center" vertical="center"/>
    </xf>
    <xf numFmtId="0" fontId="9" fillId="0" borderId="0" xfId="0" applyNumberFormat="1" applyFont="1" applyAlignment="1">
      <alignment horizontal="center"/>
    </xf>
    <xf numFmtId="0" fontId="67" fillId="0" borderId="0" xfId="0" applyNumberFormat="1" applyFont="1" applyAlignment="1">
      <alignment horizontal="center"/>
    </xf>
    <xf numFmtId="0" fontId="68" fillId="2" borderId="17" xfId="0" applyNumberFormat="1" applyFont="1" applyFill="1" applyBorder="1" applyAlignment="1">
      <alignment horizontal="center" vertical="center"/>
    </xf>
    <xf numFmtId="0" fontId="68" fillId="2" borderId="18" xfId="0" applyNumberFormat="1" applyFont="1" applyFill="1" applyBorder="1" applyAlignment="1">
      <alignment horizontal="center" vertical="center"/>
    </xf>
    <xf numFmtId="0" fontId="3" fillId="0" borderId="0" xfId="0" applyFont="1" applyAlignment="1">
      <alignment horizontal="center"/>
    </xf>
    <xf numFmtId="0" fontId="9" fillId="4" borderId="5" xfId="0" applyFont="1" applyFill="1" applyBorder="1" applyAlignment="1">
      <alignment horizontal="center" vertical="center" wrapText="1"/>
    </xf>
    <xf numFmtId="0" fontId="9" fillId="3" borderId="0" xfId="6" applyFont="1" applyFill="1" applyAlignment="1">
      <alignment horizontal="center"/>
    </xf>
    <xf numFmtId="0" fontId="9" fillId="3" borderId="0" xfId="0" applyFont="1" applyFill="1" applyAlignment="1">
      <alignment horizontal="left"/>
    </xf>
    <xf numFmtId="0" fontId="9" fillId="3" borderId="0" xfId="6" applyNumberFormat="1" applyFont="1" applyFill="1" applyAlignment="1">
      <alignment horizontal="center" vertical="center"/>
    </xf>
    <xf numFmtId="0" fontId="12" fillId="3" borderId="0" xfId="0" applyFont="1" applyFill="1" applyAlignment="1">
      <alignment horizontal="center"/>
    </xf>
  </cellXfs>
  <cellStyles count="208">
    <cellStyle name="??" xfId="8"/>
    <cellStyle name="?? [0.00]_PRODUCT DETAIL Q1" xfId="9"/>
    <cellStyle name="?? [0]" xfId="10"/>
    <cellStyle name="???? [0.00]_PRODUCT DETAIL Q1" xfId="11"/>
    <cellStyle name="????_PRODUCT DETAIL Q1" xfId="12"/>
    <cellStyle name="???[0]_Book1" xfId="13"/>
    <cellStyle name="???_95" xfId="14"/>
    <cellStyle name="??_(????)??????" xfId="15"/>
    <cellStyle name="_Book1" xfId="16"/>
    <cellStyle name="1" xfId="17"/>
    <cellStyle name="2" xfId="18"/>
    <cellStyle name="20% - Accent1" xfId="180" builtinId="30" customBuiltin="1"/>
    <cellStyle name="20% - Accent2" xfId="184" builtinId="34" customBuiltin="1"/>
    <cellStyle name="20% - Accent3" xfId="188" builtinId="38" customBuiltin="1"/>
    <cellStyle name="20% - Accent4" xfId="192" builtinId="42" customBuiltin="1"/>
    <cellStyle name="20% - Accent5" xfId="196" builtinId="46" customBuiltin="1"/>
    <cellStyle name="20% - Accent6" xfId="200" builtinId="50" customBuiltin="1"/>
    <cellStyle name="3" xfId="19"/>
    <cellStyle name="4" xfId="20"/>
    <cellStyle name="40% - Accent1" xfId="181" builtinId="31" customBuiltin="1"/>
    <cellStyle name="40% - Accent2" xfId="185" builtinId="35" customBuiltin="1"/>
    <cellStyle name="40% - Accent3" xfId="189" builtinId="39" customBuiltin="1"/>
    <cellStyle name="40% - Accent4" xfId="193" builtinId="43" customBuiltin="1"/>
    <cellStyle name="40% - Accent5" xfId="197" builtinId="47" customBuiltin="1"/>
    <cellStyle name="40% - Accent6" xfId="201" builtinId="51" customBuiltin="1"/>
    <cellStyle name="60% - Accent1" xfId="182" builtinId="32" customBuiltin="1"/>
    <cellStyle name="60% - Accent2" xfId="186" builtinId="36" customBuiltin="1"/>
    <cellStyle name="60% - Accent3" xfId="190" builtinId="40" customBuiltin="1"/>
    <cellStyle name="60% - Accent4" xfId="194" builtinId="44" customBuiltin="1"/>
    <cellStyle name="60% - Accent5" xfId="198" builtinId="48" customBuiltin="1"/>
    <cellStyle name="60% - Accent6" xfId="202" builtinId="52" customBuiltin="1"/>
    <cellStyle name="Accent1" xfId="179" builtinId="29" customBuiltin="1"/>
    <cellStyle name="Accent2" xfId="183" builtinId="33" customBuiltin="1"/>
    <cellStyle name="Accent3" xfId="187" builtinId="37" customBuiltin="1"/>
    <cellStyle name="Accent4" xfId="191" builtinId="41" customBuiltin="1"/>
    <cellStyle name="Accent5" xfId="195" builtinId="45" customBuiltin="1"/>
    <cellStyle name="Accent6" xfId="199" builtinId="49" customBuiltin="1"/>
    <cellStyle name="AeE­ [0]_INQUIRY ¿μ¾÷AßAø " xfId="21"/>
    <cellStyle name="ÅëÈ­ [0]_S" xfId="22"/>
    <cellStyle name="AeE­_INQUIRY ¿μ¾÷AßAø " xfId="23"/>
    <cellStyle name="ÅëÈ­_S" xfId="24"/>
    <cellStyle name="AÞ¸¶ [0]_INQUIRY ¿?¾÷AßAø " xfId="25"/>
    <cellStyle name="ÄÞ¸¶ [0]_S" xfId="26"/>
    <cellStyle name="AÞ¸¶_INQUIRY ¿?¾÷AßAø " xfId="27"/>
    <cellStyle name="ÄÞ¸¶_S" xfId="28"/>
    <cellStyle name="Bad" xfId="169" builtinId="27" customBuiltin="1"/>
    <cellStyle name="C?AØ_¿?¾÷CoE² " xfId="29"/>
    <cellStyle name="C￥AØ_¿μ¾÷CoE² " xfId="30"/>
    <cellStyle name="Ç¥ÁØ_S" xfId="31"/>
    <cellStyle name="C￥AØ_Sheet1_¿μ¾÷CoE² " xfId="32"/>
    <cellStyle name="Calc Currency (0)" xfId="33"/>
    <cellStyle name="Calc Currency (0) 2" xfId="34"/>
    <cellStyle name="Calc Currency (0) 3" xfId="35"/>
    <cellStyle name="Calculation" xfId="173" builtinId="22" customBuiltin="1"/>
    <cellStyle name="Check Cell" xfId="175" builtinId="23" customBuiltin="1"/>
    <cellStyle name="Comma" xfId="1" builtinId="3"/>
    <cellStyle name="Comma 2" xfId="37"/>
    <cellStyle name="Comma 2 2" xfId="38"/>
    <cellStyle name="Comma 2 2 2" xfId="39"/>
    <cellStyle name="Comma 2 2 3" xfId="4"/>
    <cellStyle name="Comma 2 2 3 2" xfId="40"/>
    <cellStyle name="Comma 2 2 4" xfId="41"/>
    <cellStyle name="Comma 2 3" xfId="42"/>
    <cellStyle name="Comma 2 4" xfId="43"/>
    <cellStyle name="Comma 2 5" xfId="44"/>
    <cellStyle name="Comma 3" xfId="45"/>
    <cellStyle name="Comma 3 2" xfId="46"/>
    <cellStyle name="Comma 3 3" xfId="47"/>
    <cellStyle name="Comma 3 4" xfId="48"/>
    <cellStyle name="Comma 4" xfId="5"/>
    <cellStyle name="Comma 4 2" xfId="49"/>
    <cellStyle name="Comma 5" xfId="36"/>
    <cellStyle name="Comma 6" xfId="204"/>
    <cellStyle name="Comma0" xfId="50"/>
    <cellStyle name="Currency0" xfId="51"/>
    <cellStyle name="Date" xfId="52"/>
    <cellStyle name="Explanatory Text" xfId="177" builtinId="53" customBuiltin="1"/>
    <cellStyle name="Fixed" xfId="53"/>
    <cellStyle name="Good" xfId="168" builtinId="26" customBuiltin="1"/>
    <cellStyle name="Header1" xfId="54"/>
    <cellStyle name="Header2" xfId="55"/>
    <cellStyle name="Heading 1" xfId="164" builtinId="16" customBuiltin="1"/>
    <cellStyle name="Heading 1 2" xfId="56"/>
    <cellStyle name="Heading 1 3" xfId="57"/>
    <cellStyle name="Heading 1 4" xfId="58"/>
    <cellStyle name="Heading 1 5" xfId="59"/>
    <cellStyle name="Heading 1 6" xfId="60"/>
    <cellStyle name="Heading 1 7" xfId="61"/>
    <cellStyle name="Heading 1 8" xfId="62"/>
    <cellStyle name="Heading 1 9" xfId="63"/>
    <cellStyle name="Heading 2" xfId="165" builtinId="17" customBuiltin="1"/>
    <cellStyle name="Heading 2 2" xfId="64"/>
    <cellStyle name="Heading 2 3" xfId="65"/>
    <cellStyle name="Heading 2 4" xfId="66"/>
    <cellStyle name="Heading 2 5" xfId="67"/>
    <cellStyle name="Heading 2 6" xfId="68"/>
    <cellStyle name="Heading 2 7" xfId="69"/>
    <cellStyle name="Heading 2 8" xfId="70"/>
    <cellStyle name="Heading 2 9" xfId="71"/>
    <cellStyle name="Heading 3" xfId="166" builtinId="18" customBuiltin="1"/>
    <cellStyle name="Heading 4" xfId="167" builtinId="19" customBuiltin="1"/>
    <cellStyle name="Input" xfId="171" builtinId="20" customBuiltin="1"/>
    <cellStyle name="Ledger 17 x 11 in" xfId="72"/>
    <cellStyle name="Linked Cell" xfId="174" builtinId="24" customBuiltin="1"/>
    <cellStyle name="moi" xfId="73"/>
    <cellStyle name="moi 2" xfId="74"/>
    <cellStyle name="moi 3" xfId="75"/>
    <cellStyle name="n" xfId="76"/>
    <cellStyle name="Neutral" xfId="170" builtinId="28" customBuiltin="1"/>
    <cellStyle name="Normal" xfId="0" builtinId="0"/>
    <cellStyle name="Normal - Style1" xfId="77"/>
    <cellStyle name="Normal 10" xfId="6"/>
    <cellStyle name="Normal 11" xfId="78"/>
    <cellStyle name="Normal 12" xfId="79"/>
    <cellStyle name="Normal 13" xfId="80"/>
    <cellStyle name="Normal 14" xfId="81"/>
    <cellStyle name="Normal 15" xfId="82"/>
    <cellStyle name="Normal 16" xfId="83"/>
    <cellStyle name="Normal 17" xfId="84"/>
    <cellStyle name="Normal 18" xfId="85"/>
    <cellStyle name="Normal 19" xfId="86"/>
    <cellStyle name="Normal 2" xfId="87"/>
    <cellStyle name="Normal 2 2" xfId="88"/>
    <cellStyle name="Normal 2 2 2" xfId="89"/>
    <cellStyle name="Normal 2 2 3" xfId="90"/>
    <cellStyle name="Normal 2 2 4" xfId="91"/>
    <cellStyle name="Normal 2 3" xfId="92"/>
    <cellStyle name="Normal 2 4" xfId="93"/>
    <cellStyle name="Normal 2 5" xfId="94"/>
    <cellStyle name="Normal 2 6" xfId="95"/>
    <cellStyle name="Normal 2 7" xfId="96"/>
    <cellStyle name="Normal 20" xfId="97"/>
    <cellStyle name="Normal 21" xfId="98"/>
    <cellStyle name="Normal 22" xfId="99"/>
    <cellStyle name="Normal 23" xfId="100"/>
    <cellStyle name="Normal 24" xfId="7"/>
    <cellStyle name="Normal 25" xfId="126"/>
    <cellStyle name="Normal 26" xfId="162"/>
    <cellStyle name="Normal 27" xfId="161"/>
    <cellStyle name="Normal 28" xfId="203"/>
    <cellStyle name="Normal 29" xfId="206"/>
    <cellStyle name="Normal 3" xfId="101"/>
    <cellStyle name="Normal 3 2" xfId="102"/>
    <cellStyle name="Normal 3 3" xfId="103"/>
    <cellStyle name="Normal 3 4" xfId="104"/>
    <cellStyle name="Normal 3 5" xfId="105"/>
    <cellStyle name="Normal 3_Book1" xfId="106"/>
    <cellStyle name="Normal 30" xfId="205"/>
    <cellStyle name="Normal 4" xfId="107"/>
    <cellStyle name="Normal 4 2" xfId="108"/>
    <cellStyle name="Normal 4 3" xfId="109"/>
    <cellStyle name="Normal 4 4" xfId="110"/>
    <cellStyle name="Normal 4 5" xfId="111"/>
    <cellStyle name="Normal 5" xfId="112"/>
    <cellStyle name="Normal 5 2" xfId="113"/>
    <cellStyle name="Normal 5 3" xfId="114"/>
    <cellStyle name="Normal 5 4" xfId="115"/>
    <cellStyle name="Normal 5 5" xfId="116"/>
    <cellStyle name="Normal 6" xfId="117"/>
    <cellStyle name="Normal 7" xfId="118"/>
    <cellStyle name="Normal 8" xfId="119"/>
    <cellStyle name="Normal 9" xfId="120"/>
    <cellStyle name="Normal1" xfId="121"/>
    <cellStyle name="Normal1 2" xfId="122"/>
    <cellStyle name="Normal1 3" xfId="123"/>
    <cellStyle name="Note 2" xfId="207"/>
    <cellStyle name="Output" xfId="172" builtinId="21" customBuiltin="1"/>
    <cellStyle name="Percent" xfId="2" builtinId="5"/>
    <cellStyle name="Percent 2" xfId="125"/>
    <cellStyle name="Percent 2 2" xfId="3"/>
    <cellStyle name="Percent 3" xfId="127"/>
    <cellStyle name="Percent 4" xfId="128"/>
    <cellStyle name="Percent 5" xfId="129"/>
    <cellStyle name="Percent 6" xfId="130"/>
    <cellStyle name="Percent 7" xfId="124"/>
    <cellStyle name="Style 1" xfId="131"/>
    <cellStyle name="Title" xfId="163" builtinId="15" customBuiltin="1"/>
    <cellStyle name="Total" xfId="178" builtinId="25" customBuiltin="1"/>
    <cellStyle name="Total 2" xfId="132"/>
    <cellStyle name="Total 3" xfId="133"/>
    <cellStyle name="Total 4" xfId="134"/>
    <cellStyle name="Total 5" xfId="135"/>
    <cellStyle name="Total 6" xfId="136"/>
    <cellStyle name="Total 7" xfId="137"/>
    <cellStyle name="Total 8" xfId="138"/>
    <cellStyle name="Total 9" xfId="139"/>
    <cellStyle name="Warning Text" xfId="176" builtinId="11" customBuiltin="1"/>
    <cellStyle name="xuan" xfId="140"/>
    <cellStyle name=" [0.00]_ Att. 1- Cover" xfId="141"/>
    <cellStyle name="_ Att. 1- Cover" xfId="142"/>
    <cellStyle name="?_ Att. 1- Cover" xfId="143"/>
    <cellStyle name="똿뗦먛귟 [0.00]_PRODUCT DETAIL Q1" xfId="144"/>
    <cellStyle name="똿뗦먛귟_PRODUCT DETAIL Q1" xfId="145"/>
    <cellStyle name="믅됞 [0.00]_PRODUCT DETAIL Q1" xfId="146"/>
    <cellStyle name="믅됞_PRODUCT DETAIL Q1" xfId="147"/>
    <cellStyle name="백분율_95" xfId="148"/>
    <cellStyle name="뷭?_BOOKSHIP" xfId="149"/>
    <cellStyle name="콤마 [0]_1202" xfId="150"/>
    <cellStyle name="콤마_1202" xfId="151"/>
    <cellStyle name="통화 [0]_1202" xfId="152"/>
    <cellStyle name="통화_1202" xfId="153"/>
    <cellStyle name="표준_(정보부문)월별인원계획" xfId="154"/>
    <cellStyle name="一般_00Q3902REV.1" xfId="155"/>
    <cellStyle name="千分位[0]_00Q3902REV.1" xfId="156"/>
    <cellStyle name="千分位_00Q3902REV.1" xfId="157"/>
    <cellStyle name="貨幣 [0]_00Q3902REV.1" xfId="158"/>
    <cellStyle name="貨幣[0]_BRE" xfId="159"/>
    <cellStyle name="貨幣_00Q3902REV.1" xfId="16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9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20FDI/Nam%202021/Data%2008.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0FDI/Nam%202021/FDI%20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8"/>
      <sheetName val="Thang 8 2021"/>
      <sheetName val="Luy ke T8 2021"/>
      <sheetName val="Sheet4"/>
      <sheetName val="DM moi 08 2021"/>
      <sheetName val="Sheet6"/>
      <sheetName val="DM TV 08 2021"/>
      <sheetName val="Sheet8"/>
      <sheetName val="GVMCP 8 2021"/>
    </sheetNames>
    <sheetDataSet>
      <sheetData sheetId="0" refreshError="1"/>
      <sheetData sheetId="1">
        <row r="136">
          <cell r="I136">
            <v>2175.9740007536275</v>
          </cell>
        </row>
        <row r="144">
          <cell r="I144">
            <v>736.12132861750001</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8"/>
      <sheetName val="Thang 8 2021"/>
      <sheetName val="Luy ke T8 2021"/>
    </sheetNames>
    <sheetDataSet>
      <sheetData sheetId="0" refreshError="1"/>
      <sheetData sheetId="1">
        <row r="33">
          <cell r="I33">
            <v>6214.7477259857606</v>
          </cell>
        </row>
        <row r="137">
          <cell r="I137">
            <v>1671.3864973184377</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6"/>
  <sheetViews>
    <sheetView tabSelected="1" topLeftCell="A14" workbookViewId="0">
      <selection activeCell="C23" sqref="C23:F23"/>
    </sheetView>
  </sheetViews>
  <sheetFormatPr defaultColWidth="9.140625" defaultRowHeight="15"/>
  <cols>
    <col min="1" max="1" width="6.140625" style="67" customWidth="1"/>
    <col min="2" max="2" width="32.28515625" style="67" customWidth="1"/>
    <col min="3" max="3" width="16.5703125" style="67" customWidth="1"/>
    <col min="4" max="4" width="16.28515625" style="69" customWidth="1"/>
    <col min="5" max="5" width="16.28515625" style="70" customWidth="1"/>
    <col min="6" max="6" width="16.28515625" style="75" customWidth="1"/>
    <col min="7" max="16384" width="9.140625" style="67"/>
  </cols>
  <sheetData>
    <row r="1" spans="1:6">
      <c r="A1" s="134" t="s">
        <v>271</v>
      </c>
      <c r="B1" s="134"/>
      <c r="C1" s="134"/>
      <c r="D1" s="134"/>
      <c r="E1" s="134"/>
      <c r="F1" s="134"/>
    </row>
    <row r="2" spans="1:6">
      <c r="A2" s="68"/>
      <c r="B2" s="68"/>
      <c r="C2" s="68"/>
      <c r="D2" s="68"/>
      <c r="E2" s="68"/>
      <c r="F2" s="68"/>
    </row>
    <row r="3" spans="1:6">
      <c r="A3" s="23" t="s">
        <v>0</v>
      </c>
      <c r="F3" s="71" t="s">
        <v>291</v>
      </c>
    </row>
    <row r="5" spans="1:6" ht="18.75">
      <c r="A5" s="131" t="s">
        <v>290</v>
      </c>
      <c r="B5" s="131"/>
      <c r="C5" s="131"/>
      <c r="D5" s="131"/>
      <c r="E5" s="131"/>
      <c r="F5" s="131"/>
    </row>
    <row r="6" spans="1:6" ht="18.75">
      <c r="A6" s="72"/>
      <c r="B6" s="72"/>
      <c r="C6" s="72"/>
      <c r="D6" s="72"/>
      <c r="E6" s="73"/>
      <c r="F6" s="74"/>
    </row>
    <row r="7" spans="1:6" ht="15.75" thickBot="1"/>
    <row r="8" spans="1:6" s="80" customFormat="1" ht="29.25" thickTop="1">
      <c r="A8" s="76" t="s">
        <v>1</v>
      </c>
      <c r="B8" s="77" t="s">
        <v>2</v>
      </c>
      <c r="C8" s="77" t="s">
        <v>3</v>
      </c>
      <c r="D8" s="78" t="s">
        <v>295</v>
      </c>
      <c r="E8" s="78" t="s">
        <v>292</v>
      </c>
      <c r="F8" s="79" t="s">
        <v>4</v>
      </c>
    </row>
    <row r="9" spans="1:6" s="86" customFormat="1">
      <c r="A9" s="81">
        <v>1</v>
      </c>
      <c r="B9" s="82" t="s">
        <v>5</v>
      </c>
      <c r="C9" s="83" t="s">
        <v>6</v>
      </c>
      <c r="D9" s="84">
        <v>11580</v>
      </c>
      <c r="E9" s="84">
        <v>12800</v>
      </c>
      <c r="F9" s="85">
        <f>E9/D9</f>
        <v>1.1053540587219344</v>
      </c>
    </row>
    <row r="10" spans="1:6" s="92" customFormat="1">
      <c r="A10" s="87">
        <v>2</v>
      </c>
      <c r="B10" s="88" t="s">
        <v>7</v>
      </c>
      <c r="C10" s="89" t="s">
        <v>6</v>
      </c>
      <c r="D10" s="90">
        <v>19122.278084110909</v>
      </c>
      <c r="E10" s="90">
        <f>E11+E12+E13</f>
        <v>16775.727914845465</v>
      </c>
      <c r="F10" s="91">
        <f>E10/D10</f>
        <v>0.87728710151876521</v>
      </c>
    </row>
    <row r="11" spans="1:6" s="92" customFormat="1">
      <c r="A11" s="87" t="s">
        <v>8</v>
      </c>
      <c r="B11" s="88" t="s">
        <v>9</v>
      </c>
      <c r="C11" s="89" t="s">
        <v>6</v>
      </c>
      <c r="D11" s="90">
        <v>11325.195552799998</v>
      </c>
      <c r="E11" s="90">
        <f>'Thang 8 2022'!D27</f>
        <v>6350.3575074699984</v>
      </c>
      <c r="F11" s="91">
        <f>E11/D11</f>
        <v>0.56072828745989822</v>
      </c>
    </row>
    <row r="12" spans="1:6" s="92" customFormat="1">
      <c r="A12" s="81" t="s">
        <v>10</v>
      </c>
      <c r="B12" s="88" t="s">
        <v>11</v>
      </c>
      <c r="C12" s="89" t="s">
        <v>6</v>
      </c>
      <c r="D12" s="90">
        <v>4985.0320655865626</v>
      </c>
      <c r="E12" s="90">
        <f>'Thang 8 2022'!F27</f>
        <v>7512.0932238554715</v>
      </c>
      <c r="F12" s="91">
        <f t="shared" ref="F12:F21" si="0">E12/D12</f>
        <v>1.5069297699635886</v>
      </c>
    </row>
    <row r="13" spans="1:6" s="92" customFormat="1">
      <c r="A13" s="81" t="s">
        <v>12</v>
      </c>
      <c r="B13" s="88" t="s">
        <v>13</v>
      </c>
      <c r="C13" s="89" t="s">
        <v>6</v>
      </c>
      <c r="D13" s="90">
        <v>2812.0504657243478</v>
      </c>
      <c r="E13" s="90">
        <f>'Thang 8 2022'!H27</f>
        <v>2913.2771835199978</v>
      </c>
      <c r="F13" s="91">
        <f t="shared" si="0"/>
        <v>1.0359974755181272</v>
      </c>
    </row>
    <row r="14" spans="1:6" s="92" customFormat="1">
      <c r="A14" s="87">
        <v>3</v>
      </c>
      <c r="B14" s="88" t="s">
        <v>14</v>
      </c>
      <c r="C14" s="89"/>
      <c r="D14" s="84"/>
      <c r="E14" s="84"/>
      <c r="F14" s="91" t="s">
        <v>287</v>
      </c>
    </row>
    <row r="15" spans="1:6" s="92" customFormat="1">
      <c r="A15" s="87" t="s">
        <v>15</v>
      </c>
      <c r="B15" s="88" t="s">
        <v>16</v>
      </c>
      <c r="C15" s="89" t="s">
        <v>17</v>
      </c>
      <c r="D15" s="84">
        <v>1135</v>
      </c>
      <c r="E15" s="84">
        <f>'Thang 8 2022'!C27</f>
        <v>1135</v>
      </c>
      <c r="F15" s="91">
        <f t="shared" si="0"/>
        <v>1</v>
      </c>
    </row>
    <row r="16" spans="1:6" s="92" customFormat="1">
      <c r="A16" s="81" t="s">
        <v>18</v>
      </c>
      <c r="B16" s="88" t="s">
        <v>19</v>
      </c>
      <c r="C16" s="89" t="s">
        <v>20</v>
      </c>
      <c r="D16" s="84">
        <v>639</v>
      </c>
      <c r="E16" s="84">
        <f>'Thang 8 2022'!E27</f>
        <v>676</v>
      </c>
      <c r="F16" s="91">
        <f t="shared" si="0"/>
        <v>1.0579029733959311</v>
      </c>
    </row>
    <row r="17" spans="1:9" s="92" customFormat="1">
      <c r="A17" s="81" t="s">
        <v>21</v>
      </c>
      <c r="B17" s="88" t="s">
        <v>13</v>
      </c>
      <c r="C17" s="89" t="s">
        <v>20</v>
      </c>
      <c r="D17" s="84">
        <v>2720</v>
      </c>
      <c r="E17" s="84">
        <f>'Thang 8 2022'!G27</f>
        <v>2425</v>
      </c>
      <c r="F17" s="91">
        <f t="shared" si="0"/>
        <v>0.89154411764705888</v>
      </c>
    </row>
    <row r="18" spans="1:9" s="92" customFormat="1" ht="14.25" customHeight="1">
      <c r="A18" s="93">
        <v>4</v>
      </c>
      <c r="B18" s="94" t="s">
        <v>22</v>
      </c>
      <c r="C18" s="95"/>
      <c r="D18" s="96"/>
      <c r="E18" s="96"/>
      <c r="F18" s="97"/>
    </row>
    <row r="19" spans="1:9" s="92" customFormat="1" ht="14.25" customHeight="1">
      <c r="A19" s="87" t="s">
        <v>23</v>
      </c>
      <c r="B19" s="82" t="s">
        <v>24</v>
      </c>
      <c r="C19" s="83" t="s">
        <v>6</v>
      </c>
      <c r="D19" s="84">
        <v>157890</v>
      </c>
      <c r="E19" s="84">
        <v>184663</v>
      </c>
      <c r="F19" s="85">
        <f t="shared" si="0"/>
        <v>1.1695674203559441</v>
      </c>
      <c r="I19" s="129"/>
    </row>
    <row r="20" spans="1:9" s="92" customFormat="1" ht="14.25" customHeight="1">
      <c r="A20" s="81" t="s">
        <v>25</v>
      </c>
      <c r="B20" s="82" t="s">
        <v>26</v>
      </c>
      <c r="C20" s="83" t="s">
        <v>6</v>
      </c>
      <c r="D20" s="84">
        <v>156883</v>
      </c>
      <c r="E20" s="84">
        <v>182999</v>
      </c>
      <c r="F20" s="85">
        <f t="shared" si="0"/>
        <v>1.1664680048188778</v>
      </c>
      <c r="I20" s="129"/>
    </row>
    <row r="21" spans="1:9" s="92" customFormat="1" ht="15" customHeight="1" thickBot="1">
      <c r="A21" s="98">
        <v>5</v>
      </c>
      <c r="B21" s="99" t="s">
        <v>27</v>
      </c>
      <c r="C21" s="100" t="s">
        <v>6</v>
      </c>
      <c r="D21" s="101">
        <v>141205</v>
      </c>
      <c r="E21" s="101">
        <v>161260</v>
      </c>
      <c r="F21" s="102">
        <f t="shared" si="0"/>
        <v>1.1420275485995539</v>
      </c>
    </row>
    <row r="22" spans="1:9" s="92" customFormat="1" ht="15.75" thickTop="1">
      <c r="A22" s="103"/>
      <c r="B22" s="104"/>
      <c r="C22" s="105"/>
      <c r="D22" s="106"/>
      <c r="E22" s="107"/>
      <c r="F22" s="108"/>
    </row>
    <row r="23" spans="1:9" s="92" customFormat="1" ht="53.25" customHeight="1">
      <c r="A23" s="103"/>
      <c r="B23" s="109" t="s">
        <v>293</v>
      </c>
      <c r="C23" s="132" t="s">
        <v>301</v>
      </c>
      <c r="D23" s="132"/>
      <c r="E23" s="132"/>
      <c r="F23" s="132"/>
    </row>
    <row r="24" spans="1:9" s="92" customFormat="1">
      <c r="A24" s="110" t="s">
        <v>28</v>
      </c>
      <c r="C24" s="111"/>
      <c r="D24" s="111"/>
      <c r="E24" s="70"/>
      <c r="F24" s="112"/>
    </row>
    <row r="25" spans="1:9" s="92" customFormat="1" ht="16.5">
      <c r="B25" s="113" t="s">
        <v>29</v>
      </c>
      <c r="D25" s="70"/>
      <c r="E25" s="70"/>
      <c r="F25" s="1"/>
    </row>
    <row r="26" spans="1:9" s="92" customFormat="1" ht="16.5">
      <c r="B26" s="113"/>
      <c r="D26" s="114"/>
      <c r="E26" s="115"/>
      <c r="F26" s="1"/>
    </row>
    <row r="27" spans="1:9" s="92" customFormat="1" hidden="1">
      <c r="A27" s="133" t="s">
        <v>30</v>
      </c>
      <c r="B27" s="133"/>
      <c r="D27" s="116"/>
      <c r="E27" s="117"/>
      <c r="F27" s="118"/>
    </row>
    <row r="28" spans="1:9" s="92" customFormat="1" hidden="1">
      <c r="B28" s="113" t="s">
        <v>31</v>
      </c>
      <c r="C28" s="92" t="s">
        <v>32</v>
      </c>
      <c r="D28" s="70"/>
      <c r="E28" s="119"/>
      <c r="F28" s="120"/>
    </row>
    <row r="29" spans="1:9" hidden="1">
      <c r="A29" s="92"/>
      <c r="B29" s="92" t="s">
        <v>33</v>
      </c>
      <c r="C29" s="92" t="s">
        <v>34</v>
      </c>
      <c r="D29" s="116"/>
      <c r="E29" s="121"/>
      <c r="F29" s="122"/>
    </row>
    <row r="30" spans="1:9" hidden="1">
      <c r="B30" s="67" t="s">
        <v>35</v>
      </c>
      <c r="C30" s="123">
        <v>14716</v>
      </c>
      <c r="D30" s="121"/>
      <c r="E30" s="124"/>
      <c r="F30" s="125"/>
    </row>
    <row r="31" spans="1:9" hidden="1">
      <c r="D31" s="126"/>
      <c r="E31" s="124"/>
      <c r="F31" s="127"/>
    </row>
    <row r="36" spans="6:6">
      <c r="F36" s="128"/>
    </row>
  </sheetData>
  <mergeCells count="4">
    <mergeCell ref="A5:F5"/>
    <mergeCell ref="C23:F23"/>
    <mergeCell ref="A27:B27"/>
    <mergeCell ref="A1:F1"/>
  </mergeCells>
  <pageMargins left="1.45" right="0.7" top="1"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8"/>
  <sheetViews>
    <sheetView showZeros="0" topLeftCell="A32" zoomScaleNormal="100" workbookViewId="0">
      <selection activeCell="B41" sqref="B41"/>
    </sheetView>
  </sheetViews>
  <sheetFormatPr defaultColWidth="8.7109375" defaultRowHeight="15"/>
  <cols>
    <col min="1" max="1" width="4.85546875" style="66" customWidth="1"/>
    <col min="2" max="2" width="41.140625" style="22" customWidth="1"/>
    <col min="3" max="3" width="9" style="24" customWidth="1"/>
    <col min="4" max="4" width="15.5703125" style="25" customWidth="1"/>
    <col min="5" max="5" width="9.42578125" style="24" customWidth="1"/>
    <col min="6" max="6" width="13.28515625" style="25" bestFit="1" customWidth="1"/>
    <col min="7" max="7" width="11" style="24" bestFit="1" customWidth="1"/>
    <col min="8" max="8" width="12.7109375" style="25" bestFit="1" customWidth="1"/>
    <col min="9" max="9" width="11.5703125" style="25" bestFit="1" customWidth="1"/>
    <col min="10" max="16384" width="8.7109375" style="22"/>
  </cols>
  <sheetData>
    <row r="1" spans="1:9">
      <c r="A1" s="134" t="s">
        <v>272</v>
      </c>
      <c r="B1" s="134"/>
      <c r="C1" s="134"/>
      <c r="D1" s="134"/>
      <c r="E1" s="134"/>
      <c r="F1" s="134"/>
      <c r="G1" s="134"/>
      <c r="H1" s="134"/>
      <c r="I1" s="134"/>
    </row>
    <row r="3" spans="1:9">
      <c r="A3" s="23" t="s">
        <v>36</v>
      </c>
      <c r="G3" s="26"/>
      <c r="H3" s="27"/>
      <c r="I3" s="27"/>
    </row>
    <row r="5" spans="1:9" ht="15.75">
      <c r="A5" s="137" t="s">
        <v>297</v>
      </c>
      <c r="B5" s="137"/>
      <c r="C5" s="137"/>
      <c r="D5" s="137"/>
      <c r="E5" s="137"/>
      <c r="F5" s="137"/>
      <c r="G5" s="137"/>
      <c r="H5" s="137"/>
      <c r="I5" s="137"/>
    </row>
    <row r="6" spans="1:9">
      <c r="A6" s="138" t="s">
        <v>296</v>
      </c>
      <c r="B6" s="138"/>
      <c r="C6" s="138"/>
      <c r="D6" s="138"/>
      <c r="E6" s="138"/>
      <c r="F6" s="138"/>
      <c r="G6" s="138"/>
      <c r="H6" s="138"/>
      <c r="I6" s="138"/>
    </row>
    <row r="8" spans="1:9" s="33" customFormat="1" ht="54.6" customHeight="1">
      <c r="A8" s="28" t="s">
        <v>1</v>
      </c>
      <c r="B8" s="29" t="s">
        <v>37</v>
      </c>
      <c r="C8" s="30" t="s">
        <v>38</v>
      </c>
      <c r="D8" s="31" t="s">
        <v>39</v>
      </c>
      <c r="E8" s="30" t="s">
        <v>40</v>
      </c>
      <c r="F8" s="31" t="s">
        <v>41</v>
      </c>
      <c r="G8" s="30" t="s">
        <v>42</v>
      </c>
      <c r="H8" s="31" t="s">
        <v>43</v>
      </c>
      <c r="I8" s="32" t="s">
        <v>44</v>
      </c>
    </row>
    <row r="9" spans="1:9" s="39" customFormat="1" ht="14.25" customHeight="1">
      <c r="A9" s="34">
        <v>1</v>
      </c>
      <c r="B9" s="35" t="s">
        <v>46</v>
      </c>
      <c r="C9" s="36">
        <v>287</v>
      </c>
      <c r="D9" s="36">
        <v>4248.9285213699995</v>
      </c>
      <c r="E9" s="36">
        <v>417</v>
      </c>
      <c r="F9" s="37">
        <v>5786.097407302972</v>
      </c>
      <c r="G9" s="36">
        <v>321</v>
      </c>
      <c r="H9" s="37">
        <v>683.64902179999956</v>
      </c>
      <c r="I9" s="38">
        <f t="shared" ref="I9:I26" si="0">D9+F9+H9</f>
        <v>10718.674950472971</v>
      </c>
    </row>
    <row r="10" spans="1:9" s="39" customFormat="1" ht="14.25" customHeight="1">
      <c r="A10" s="34">
        <v>2</v>
      </c>
      <c r="B10" s="35" t="s">
        <v>48</v>
      </c>
      <c r="C10" s="36">
        <v>46</v>
      </c>
      <c r="D10" s="36">
        <v>1172.23350065</v>
      </c>
      <c r="E10" s="36">
        <v>20</v>
      </c>
      <c r="F10" s="37">
        <v>997.40361600000006</v>
      </c>
      <c r="G10" s="36">
        <v>72</v>
      </c>
      <c r="H10" s="37">
        <v>1164.5208680199999</v>
      </c>
      <c r="I10" s="38">
        <f t="shared" si="0"/>
        <v>3334.1579846700001</v>
      </c>
    </row>
    <row r="11" spans="1:9" s="39" customFormat="1" ht="14.25" customHeight="1">
      <c r="A11" s="34">
        <v>3</v>
      </c>
      <c r="B11" s="35" t="s">
        <v>49</v>
      </c>
      <c r="C11" s="36">
        <v>183</v>
      </c>
      <c r="D11" s="36">
        <v>116.42735818999999</v>
      </c>
      <c r="E11" s="36">
        <v>60</v>
      </c>
      <c r="F11" s="37">
        <v>82.096199195312494</v>
      </c>
      <c r="G11" s="36">
        <v>405</v>
      </c>
      <c r="H11" s="37">
        <v>422.26864975999968</v>
      </c>
      <c r="I11" s="38">
        <f t="shared" si="0"/>
        <v>620.7922071453122</v>
      </c>
    </row>
    <row r="12" spans="1:9" s="39" customFormat="1" ht="14.25" customHeight="1">
      <c r="A12" s="34">
        <v>4</v>
      </c>
      <c r="B12" s="35" t="s">
        <v>55</v>
      </c>
      <c r="C12" s="36">
        <v>145</v>
      </c>
      <c r="D12" s="36">
        <v>131.42405208999998</v>
      </c>
      <c r="E12" s="36">
        <v>27</v>
      </c>
      <c r="F12" s="37">
        <v>276.82886200000002</v>
      </c>
      <c r="G12" s="36">
        <v>213</v>
      </c>
      <c r="H12" s="37">
        <v>110.64479210000003</v>
      </c>
      <c r="I12" s="38">
        <f t="shared" si="0"/>
        <v>518.89770619000001</v>
      </c>
    </row>
    <row r="13" spans="1:9" s="39" customFormat="1" ht="14.25" customHeight="1">
      <c r="A13" s="34">
        <v>5</v>
      </c>
      <c r="B13" s="35" t="s">
        <v>47</v>
      </c>
      <c r="C13" s="36">
        <v>344</v>
      </c>
      <c r="D13" s="36">
        <v>155.98530448</v>
      </c>
      <c r="E13" s="36">
        <v>86</v>
      </c>
      <c r="F13" s="37">
        <v>66.713899868906239</v>
      </c>
      <c r="G13" s="36">
        <v>949</v>
      </c>
      <c r="H13" s="37">
        <v>245.46605177000004</v>
      </c>
      <c r="I13" s="38">
        <f t="shared" si="0"/>
        <v>468.16525611890626</v>
      </c>
    </row>
    <row r="14" spans="1:9" s="39" customFormat="1" ht="14.25" customHeight="1">
      <c r="A14" s="34">
        <v>6</v>
      </c>
      <c r="B14" s="35" t="s">
        <v>51</v>
      </c>
      <c r="C14" s="36">
        <v>40</v>
      </c>
      <c r="D14" s="36">
        <v>266.31685900000002</v>
      </c>
      <c r="E14" s="36">
        <v>9</v>
      </c>
      <c r="F14" s="37">
        <v>91.991794999999996</v>
      </c>
      <c r="G14" s="36">
        <v>93</v>
      </c>
      <c r="H14" s="37">
        <v>28.619205910000002</v>
      </c>
      <c r="I14" s="38">
        <f t="shared" si="0"/>
        <v>386.92785991000005</v>
      </c>
    </row>
    <row r="15" spans="1:9" s="39" customFormat="1" ht="14.25" customHeight="1">
      <c r="A15" s="34">
        <v>7</v>
      </c>
      <c r="B15" s="35" t="s">
        <v>45</v>
      </c>
      <c r="C15" s="36">
        <v>8</v>
      </c>
      <c r="D15" s="36">
        <v>101.87765899999999</v>
      </c>
      <c r="E15" s="36">
        <v>3</v>
      </c>
      <c r="F15" s="37">
        <v>98.993588000000003</v>
      </c>
      <c r="G15" s="36">
        <v>14</v>
      </c>
      <c r="H15" s="37">
        <v>77.287342540000012</v>
      </c>
      <c r="I15" s="40">
        <f t="shared" si="0"/>
        <v>278.15858953999998</v>
      </c>
    </row>
    <row r="16" spans="1:9" s="39" customFormat="1" ht="14.25" customHeight="1">
      <c r="A16" s="34">
        <v>8</v>
      </c>
      <c r="B16" s="35" t="s">
        <v>56</v>
      </c>
      <c r="C16" s="36">
        <v>13</v>
      </c>
      <c r="D16" s="36">
        <v>8.1362930000000002</v>
      </c>
      <c r="E16" s="36">
        <v>5</v>
      </c>
      <c r="F16" s="37">
        <v>131.719448</v>
      </c>
      <c r="G16" s="36">
        <v>33</v>
      </c>
      <c r="H16" s="37">
        <v>52.246344119999996</v>
      </c>
      <c r="I16" s="38">
        <f t="shared" si="0"/>
        <v>192.10208512</v>
      </c>
    </row>
    <row r="17" spans="1:9" s="39" customFormat="1" ht="14.25" customHeight="1">
      <c r="A17" s="34">
        <v>9</v>
      </c>
      <c r="B17" s="35" t="s">
        <v>53</v>
      </c>
      <c r="C17" s="36">
        <v>15</v>
      </c>
      <c r="D17" s="36">
        <v>90.55059</v>
      </c>
      <c r="E17" s="36">
        <v>15</v>
      </c>
      <c r="F17" s="37">
        <v>17.650077800781251</v>
      </c>
      <c r="G17" s="36">
        <v>47</v>
      </c>
      <c r="H17" s="37">
        <v>43.105253829999981</v>
      </c>
      <c r="I17" s="38">
        <f t="shared" si="0"/>
        <v>151.30592163078123</v>
      </c>
    </row>
    <row r="18" spans="1:9" s="39" customFormat="1" ht="14.25" customHeight="1">
      <c r="A18" s="34">
        <v>10</v>
      </c>
      <c r="B18" s="41" t="s">
        <v>54</v>
      </c>
      <c r="C18" s="36">
        <v>7</v>
      </c>
      <c r="D18" s="36">
        <v>22.103037400000002</v>
      </c>
      <c r="E18" s="36">
        <v>5</v>
      </c>
      <c r="F18" s="37">
        <v>11.665354687500001</v>
      </c>
      <c r="G18" s="36">
        <v>12</v>
      </c>
      <c r="H18" s="37">
        <v>3.60542425</v>
      </c>
      <c r="I18" s="38">
        <f t="shared" si="0"/>
        <v>37.373816337500003</v>
      </c>
    </row>
    <row r="19" spans="1:9" s="39" customFormat="1" ht="14.25" customHeight="1">
      <c r="A19" s="34">
        <v>11</v>
      </c>
      <c r="B19" s="35" t="s">
        <v>57</v>
      </c>
      <c r="C19" s="36">
        <v>19</v>
      </c>
      <c r="D19" s="36">
        <v>7.5674060000000001</v>
      </c>
      <c r="E19" s="36">
        <v>15</v>
      </c>
      <c r="F19" s="37">
        <v>10.883499</v>
      </c>
      <c r="G19" s="36">
        <v>38</v>
      </c>
      <c r="H19" s="37">
        <v>8.0974449100000001</v>
      </c>
      <c r="I19" s="38">
        <f t="shared" si="0"/>
        <v>26.548349909999999</v>
      </c>
    </row>
    <row r="20" spans="1:9" s="39" customFormat="1" ht="14.25" customHeight="1">
      <c r="A20" s="34">
        <v>12</v>
      </c>
      <c r="B20" s="35" t="s">
        <v>52</v>
      </c>
      <c r="C20" s="36">
        <v>5</v>
      </c>
      <c r="D20" s="36">
        <v>22.679856000000001</v>
      </c>
      <c r="E20" s="36">
        <v>0</v>
      </c>
      <c r="F20" s="37">
        <v>0</v>
      </c>
      <c r="G20" s="36">
        <v>8</v>
      </c>
      <c r="H20" s="37">
        <v>1.4227012999999999</v>
      </c>
      <c r="I20" s="38">
        <f t="shared" si="0"/>
        <v>24.102557300000001</v>
      </c>
    </row>
    <row r="21" spans="1:9" s="39" customFormat="1" ht="14.25" customHeight="1">
      <c r="A21" s="34">
        <v>13</v>
      </c>
      <c r="B21" s="35" t="s">
        <v>60</v>
      </c>
      <c r="C21" s="36">
        <v>1</v>
      </c>
      <c r="D21" s="36">
        <v>1.9771529999999999</v>
      </c>
      <c r="E21" s="36">
        <v>0</v>
      </c>
      <c r="F21" s="37">
        <v>0</v>
      </c>
      <c r="G21" s="36">
        <v>3</v>
      </c>
      <c r="H21" s="37">
        <v>17.08691194</v>
      </c>
      <c r="I21" s="38">
        <f t="shared" si="0"/>
        <v>19.064064940000002</v>
      </c>
    </row>
    <row r="22" spans="1:9" s="39" customFormat="1" ht="14.25" customHeight="1">
      <c r="A22" s="34">
        <v>14</v>
      </c>
      <c r="B22" s="42" t="s">
        <v>59</v>
      </c>
      <c r="C22" s="36">
        <v>1</v>
      </c>
      <c r="D22" s="36">
        <v>0.01</v>
      </c>
      <c r="E22" s="36">
        <v>2</v>
      </c>
      <c r="F22" s="37">
        <v>1.453338</v>
      </c>
      <c r="G22" s="36">
        <v>9</v>
      </c>
      <c r="H22" s="37">
        <v>8.0753951300000004</v>
      </c>
      <c r="I22" s="38">
        <f t="shared" si="0"/>
        <v>9.5387331300000007</v>
      </c>
    </row>
    <row r="23" spans="1:9" s="39" customFormat="1" ht="14.25" customHeight="1">
      <c r="A23" s="34">
        <v>15</v>
      </c>
      <c r="B23" s="42" t="s">
        <v>58</v>
      </c>
      <c r="C23" s="36">
        <v>2</v>
      </c>
      <c r="D23" s="36">
        <v>0.85299999999999998</v>
      </c>
      <c r="E23" s="36">
        <v>0</v>
      </c>
      <c r="F23" s="37">
        <v>0</v>
      </c>
      <c r="G23" s="36">
        <v>4</v>
      </c>
      <c r="H23" s="37">
        <v>7.817976279999999</v>
      </c>
      <c r="I23" s="38">
        <f t="shared" si="0"/>
        <v>8.6709762799999996</v>
      </c>
    </row>
    <row r="24" spans="1:9" s="39" customFormat="1" ht="14.25" customHeight="1">
      <c r="A24" s="34">
        <v>16</v>
      </c>
      <c r="B24" s="42" t="s">
        <v>62</v>
      </c>
      <c r="C24" s="36">
        <v>1</v>
      </c>
      <c r="D24" s="36">
        <v>0.1</v>
      </c>
      <c r="E24" s="36">
        <v>2</v>
      </c>
      <c r="F24" s="37">
        <v>0.36280499999999999</v>
      </c>
      <c r="G24" s="36">
        <v>11</v>
      </c>
      <c r="H24" s="37">
        <v>1.9477466800000001</v>
      </c>
      <c r="I24" s="38">
        <f t="shared" si="0"/>
        <v>2.4105516800000002</v>
      </c>
    </row>
    <row r="25" spans="1:9" s="39" customFormat="1" ht="14.25" customHeight="1">
      <c r="A25" s="34">
        <v>17</v>
      </c>
      <c r="B25" s="42" t="s">
        <v>61</v>
      </c>
      <c r="C25" s="36">
        <v>0</v>
      </c>
      <c r="D25" s="36">
        <v>0</v>
      </c>
      <c r="E25" s="36">
        <v>0</v>
      </c>
      <c r="F25" s="37">
        <v>0</v>
      </c>
      <c r="G25" s="36">
        <v>8</v>
      </c>
      <c r="H25" s="37">
        <v>1.0043592299999999</v>
      </c>
      <c r="I25" s="38">
        <f t="shared" si="0"/>
        <v>1.0043592299999999</v>
      </c>
    </row>
    <row r="26" spans="1:9" s="39" customFormat="1" ht="14.25" customHeight="1">
      <c r="A26" s="34">
        <v>18</v>
      </c>
      <c r="B26" s="42" t="s">
        <v>50</v>
      </c>
      <c r="C26" s="36">
        <v>18</v>
      </c>
      <c r="D26" s="36">
        <v>3.1869172900000002</v>
      </c>
      <c r="E26" s="36">
        <v>10</v>
      </c>
      <c r="F26" s="37">
        <v>-61.766666000000001</v>
      </c>
      <c r="G26" s="36">
        <v>185</v>
      </c>
      <c r="H26" s="37">
        <v>36.411693950000021</v>
      </c>
      <c r="I26" s="38">
        <f t="shared" si="0"/>
        <v>-22.168054759999983</v>
      </c>
    </row>
    <row r="27" spans="1:9" s="45" customFormat="1" ht="14.25" customHeight="1">
      <c r="A27" s="139" t="s">
        <v>63</v>
      </c>
      <c r="B27" s="140"/>
      <c r="C27" s="43">
        <f t="shared" ref="C27:I27" si="1">SUM(C9:C26)</f>
        <v>1135</v>
      </c>
      <c r="D27" s="44">
        <f t="shared" si="1"/>
        <v>6350.3575074699984</v>
      </c>
      <c r="E27" s="43">
        <f t="shared" si="1"/>
        <v>676</v>
      </c>
      <c r="F27" s="44">
        <f t="shared" si="1"/>
        <v>7512.0932238554715</v>
      </c>
      <c r="G27" s="43">
        <f t="shared" si="1"/>
        <v>2425</v>
      </c>
      <c r="H27" s="44">
        <f t="shared" si="1"/>
        <v>2913.2771835199978</v>
      </c>
      <c r="I27" s="44">
        <f t="shared" si="1"/>
        <v>16775.727914845469</v>
      </c>
    </row>
    <row r="28" spans="1:9" s="49" customFormat="1" ht="14.25" customHeight="1">
      <c r="A28" s="46"/>
      <c r="B28" s="46"/>
      <c r="C28" s="47"/>
      <c r="D28" s="48"/>
      <c r="E28" s="47"/>
      <c r="F28" s="48"/>
      <c r="G28" s="47"/>
      <c r="H28" s="48"/>
      <c r="I28" s="48"/>
    </row>
    <row r="29" spans="1:9" ht="15.75">
      <c r="A29" s="141" t="s">
        <v>298</v>
      </c>
      <c r="B29" s="141"/>
      <c r="C29" s="141"/>
      <c r="D29" s="141"/>
      <c r="E29" s="141"/>
      <c r="F29" s="141"/>
      <c r="G29" s="141"/>
      <c r="H29" s="141"/>
      <c r="I29" s="141"/>
    </row>
    <row r="30" spans="1:9">
      <c r="A30" s="142" t="str">
        <f>A6</f>
        <v>Tính từ 01/01/2022 đến 20/8/2022</v>
      </c>
      <c r="B30" s="142"/>
      <c r="C30" s="142"/>
      <c r="D30" s="142"/>
      <c r="E30" s="142"/>
      <c r="F30" s="142"/>
      <c r="G30" s="142"/>
      <c r="H30" s="142"/>
      <c r="I30" s="142"/>
    </row>
    <row r="31" spans="1:9">
      <c r="A31" s="50"/>
      <c r="B31" s="51"/>
    </row>
    <row r="32" spans="1:9" s="33" customFormat="1" ht="51">
      <c r="A32" s="28" t="s">
        <v>1</v>
      </c>
      <c r="B32" s="52" t="s">
        <v>64</v>
      </c>
      <c r="C32" s="52" t="s">
        <v>38</v>
      </c>
      <c r="D32" s="52" t="s">
        <v>39</v>
      </c>
      <c r="E32" s="52" t="s">
        <v>40</v>
      </c>
      <c r="F32" s="52" t="s">
        <v>41</v>
      </c>
      <c r="G32" s="52" t="s">
        <v>42</v>
      </c>
      <c r="H32" s="52" t="s">
        <v>43</v>
      </c>
      <c r="I32" s="32" t="s">
        <v>44</v>
      </c>
    </row>
    <row r="33" spans="1:9" s="39" customFormat="1">
      <c r="A33" s="53">
        <v>1</v>
      </c>
      <c r="B33" s="54" t="s">
        <v>65</v>
      </c>
      <c r="C33" s="36">
        <v>141</v>
      </c>
      <c r="D33" s="55">
        <v>1348.1656478799996</v>
      </c>
      <c r="E33" s="36">
        <v>61</v>
      </c>
      <c r="F33" s="55">
        <v>2362.082382828125</v>
      </c>
      <c r="G33" s="36">
        <v>258</v>
      </c>
      <c r="H33" s="37">
        <v>823.97979319999979</v>
      </c>
      <c r="I33" s="38">
        <f t="shared" ref="I33:I64" si="2">D33+F33+H33</f>
        <v>4534.2278239081243</v>
      </c>
    </row>
    <row r="34" spans="1:9" s="39" customFormat="1">
      <c r="A34" s="53">
        <v>2</v>
      </c>
      <c r="B34" s="54" t="s">
        <v>68</v>
      </c>
      <c r="C34" s="36">
        <v>248</v>
      </c>
      <c r="D34" s="55">
        <v>690.07107244999997</v>
      </c>
      <c r="E34" s="36">
        <v>249</v>
      </c>
      <c r="F34" s="55">
        <v>2449.5233610921937</v>
      </c>
      <c r="G34" s="36">
        <v>847</v>
      </c>
      <c r="H34" s="37">
        <v>362.7348211299996</v>
      </c>
      <c r="I34" s="38">
        <f t="shared" si="2"/>
        <v>3502.3292546721932</v>
      </c>
    </row>
    <row r="35" spans="1:9" s="39" customFormat="1">
      <c r="A35" s="53">
        <v>3</v>
      </c>
      <c r="B35" s="54" t="s">
        <v>67</v>
      </c>
      <c r="C35" s="36">
        <v>123</v>
      </c>
      <c r="D35" s="55">
        <v>789.08538395000005</v>
      </c>
      <c r="E35" s="36">
        <v>87</v>
      </c>
      <c r="F35" s="55">
        <v>559.62246464921884</v>
      </c>
      <c r="G35" s="36">
        <v>143</v>
      </c>
      <c r="H35" s="37">
        <v>143.58128025000002</v>
      </c>
      <c r="I35" s="38">
        <f t="shared" si="2"/>
        <v>1492.2891288492187</v>
      </c>
    </row>
    <row r="36" spans="1:9" s="39" customFormat="1">
      <c r="A36" s="53">
        <v>4</v>
      </c>
      <c r="B36" s="54" t="s">
        <v>66</v>
      </c>
      <c r="C36" s="36">
        <v>143</v>
      </c>
      <c r="D36" s="55">
        <v>691.15222936000009</v>
      </c>
      <c r="E36" s="36">
        <v>71</v>
      </c>
      <c r="F36" s="55">
        <v>625.34782957499692</v>
      </c>
      <c r="G36" s="36">
        <v>206</v>
      </c>
      <c r="H36" s="37">
        <v>91.436508930000159</v>
      </c>
      <c r="I36" s="38">
        <f t="shared" si="2"/>
        <v>1407.9365678649972</v>
      </c>
    </row>
    <row r="37" spans="1:9" s="39" customFormat="1">
      <c r="A37" s="53">
        <v>5</v>
      </c>
      <c r="B37" s="54" t="s">
        <v>101</v>
      </c>
      <c r="C37" s="36">
        <v>7</v>
      </c>
      <c r="D37" s="55">
        <v>1320.52091</v>
      </c>
      <c r="E37" s="36">
        <v>2</v>
      </c>
      <c r="F37" s="55">
        <v>0.56000000000000005</v>
      </c>
      <c r="G37" s="36">
        <v>6</v>
      </c>
      <c r="H37" s="37">
        <v>0.34936099999999998</v>
      </c>
      <c r="I37" s="38">
        <f t="shared" si="2"/>
        <v>1321.4302709999999</v>
      </c>
    </row>
    <row r="38" spans="1:9" s="56" customFormat="1">
      <c r="A38" s="53">
        <v>6</v>
      </c>
      <c r="B38" s="57" t="s">
        <v>70</v>
      </c>
      <c r="C38" s="36">
        <v>74</v>
      </c>
      <c r="D38" s="55">
        <v>514.98031649999996</v>
      </c>
      <c r="E38" s="36">
        <v>48</v>
      </c>
      <c r="F38" s="55">
        <v>564.97688900000003</v>
      </c>
      <c r="G38" s="36">
        <v>34</v>
      </c>
      <c r="H38" s="37">
        <v>20.867208400000003</v>
      </c>
      <c r="I38" s="38">
        <f t="shared" si="2"/>
        <v>1100.8244138999999</v>
      </c>
    </row>
    <row r="39" spans="1:9" s="39" customFormat="1">
      <c r="A39" s="53">
        <v>7</v>
      </c>
      <c r="B39" s="54" t="s">
        <v>69</v>
      </c>
      <c r="C39" s="36">
        <v>48</v>
      </c>
      <c r="D39" s="55">
        <v>355.87635964999998</v>
      </c>
      <c r="E39" s="36">
        <v>33</v>
      </c>
      <c r="F39" s="55">
        <v>293.90914476953122</v>
      </c>
      <c r="G39" s="36">
        <v>135</v>
      </c>
      <c r="H39" s="37">
        <v>130.57050142999998</v>
      </c>
      <c r="I39" s="38">
        <f t="shared" si="2"/>
        <v>780.35600584953113</v>
      </c>
    </row>
    <row r="40" spans="1:9" s="39" customFormat="1">
      <c r="A40" s="53">
        <v>8</v>
      </c>
      <c r="B40" s="54" t="s">
        <v>74</v>
      </c>
      <c r="C40" s="36">
        <v>22</v>
      </c>
      <c r="D40" s="55">
        <v>26.028656649999999</v>
      </c>
      <c r="E40" s="36">
        <v>3</v>
      </c>
      <c r="F40" s="55">
        <v>29.226651</v>
      </c>
      <c r="G40" s="36">
        <v>20</v>
      </c>
      <c r="H40" s="37">
        <v>613.8282936999999</v>
      </c>
      <c r="I40" s="38">
        <f t="shared" si="2"/>
        <v>669.08360134999987</v>
      </c>
    </row>
    <row r="41" spans="1:9" s="39" customFormat="1">
      <c r="A41" s="53">
        <v>9</v>
      </c>
      <c r="B41" s="54" t="s">
        <v>76</v>
      </c>
      <c r="C41" s="36">
        <v>50</v>
      </c>
      <c r="D41" s="55">
        <v>210.96144699999999</v>
      </c>
      <c r="E41" s="36">
        <v>13</v>
      </c>
      <c r="F41" s="55">
        <v>23.653508218750002</v>
      </c>
      <c r="G41" s="36">
        <v>116</v>
      </c>
      <c r="H41" s="37">
        <v>136.71520741</v>
      </c>
      <c r="I41" s="38">
        <f t="shared" si="2"/>
        <v>371.33016262875003</v>
      </c>
    </row>
    <row r="42" spans="1:9" s="39" customFormat="1">
      <c r="A42" s="53">
        <v>10</v>
      </c>
      <c r="B42" s="54" t="s">
        <v>71</v>
      </c>
      <c r="C42" s="36">
        <v>17</v>
      </c>
      <c r="D42" s="55">
        <v>107.45074700000001</v>
      </c>
      <c r="E42" s="36">
        <v>10</v>
      </c>
      <c r="F42" s="55">
        <v>89.702691000000002</v>
      </c>
      <c r="G42" s="36">
        <v>14</v>
      </c>
      <c r="H42" s="37">
        <v>76.014768920000009</v>
      </c>
      <c r="I42" s="38">
        <f t="shared" si="2"/>
        <v>273.16820691999999</v>
      </c>
    </row>
    <row r="43" spans="1:9" s="39" customFormat="1">
      <c r="A43" s="53">
        <v>11</v>
      </c>
      <c r="B43" s="54" t="s">
        <v>77</v>
      </c>
      <c r="C43" s="36">
        <v>21</v>
      </c>
      <c r="D43" s="55">
        <v>67.197538399999985</v>
      </c>
      <c r="E43" s="36">
        <v>11</v>
      </c>
      <c r="F43" s="55">
        <v>3.358819</v>
      </c>
      <c r="G43" s="36">
        <v>28</v>
      </c>
      <c r="H43" s="37">
        <v>148.55445382999994</v>
      </c>
      <c r="I43" s="38">
        <f t="shared" si="2"/>
        <v>219.11081122999991</v>
      </c>
    </row>
    <row r="44" spans="1:9" s="39" customFormat="1">
      <c r="A44" s="53">
        <v>12</v>
      </c>
      <c r="B44" s="55" t="s">
        <v>80</v>
      </c>
      <c r="C44" s="36">
        <v>12</v>
      </c>
      <c r="D44" s="55">
        <v>52.155073999999999</v>
      </c>
      <c r="E44" s="36">
        <v>8</v>
      </c>
      <c r="F44" s="55">
        <v>110.23097075976563</v>
      </c>
      <c r="G44" s="36">
        <v>5</v>
      </c>
      <c r="H44" s="37">
        <v>5.2228492400000004</v>
      </c>
      <c r="I44" s="38">
        <f t="shared" si="2"/>
        <v>167.60889399976563</v>
      </c>
    </row>
    <row r="45" spans="1:9" s="39" customFormat="1">
      <c r="A45" s="53">
        <v>13</v>
      </c>
      <c r="B45" s="54" t="s">
        <v>72</v>
      </c>
      <c r="C45" s="36">
        <v>20</v>
      </c>
      <c r="D45" s="55">
        <v>2.1831276699999997</v>
      </c>
      <c r="E45" s="36">
        <v>5</v>
      </c>
      <c r="F45" s="55">
        <v>131.19767899999999</v>
      </c>
      <c r="G45" s="36">
        <v>58</v>
      </c>
      <c r="H45" s="37">
        <v>13.986161490000001</v>
      </c>
      <c r="I45" s="38">
        <f t="shared" si="2"/>
        <v>147.36696816</v>
      </c>
    </row>
    <row r="46" spans="1:9" s="39" customFormat="1">
      <c r="A46" s="53">
        <v>14</v>
      </c>
      <c r="B46" s="55" t="s">
        <v>82</v>
      </c>
      <c r="C46" s="36">
        <v>0</v>
      </c>
      <c r="D46" s="55">
        <v>0</v>
      </c>
      <c r="E46" s="36">
        <v>0</v>
      </c>
      <c r="F46" s="55">
        <v>0</v>
      </c>
      <c r="G46" s="36">
        <v>14</v>
      </c>
      <c r="H46" s="37">
        <v>109.15147556999999</v>
      </c>
      <c r="I46" s="38">
        <f t="shared" si="2"/>
        <v>109.15147556999999</v>
      </c>
    </row>
    <row r="47" spans="1:9" s="39" customFormat="1">
      <c r="A47" s="53">
        <v>15</v>
      </c>
      <c r="B47" s="54" t="s">
        <v>79</v>
      </c>
      <c r="C47" s="36">
        <v>18</v>
      </c>
      <c r="D47" s="55">
        <v>37.447206000000001</v>
      </c>
      <c r="E47" s="36">
        <v>5</v>
      </c>
      <c r="F47" s="55">
        <v>49.283602999999999</v>
      </c>
      <c r="G47" s="36">
        <v>52</v>
      </c>
      <c r="H47" s="37">
        <v>13.593305789999999</v>
      </c>
      <c r="I47" s="38">
        <f t="shared" si="2"/>
        <v>100.32411479</v>
      </c>
    </row>
    <row r="48" spans="1:9" s="39" customFormat="1">
      <c r="A48" s="53">
        <v>16</v>
      </c>
      <c r="B48" s="54" t="s">
        <v>83</v>
      </c>
      <c r="C48" s="36">
        <v>12</v>
      </c>
      <c r="D48" s="55">
        <v>39.518912659999998</v>
      </c>
      <c r="E48" s="36">
        <v>8</v>
      </c>
      <c r="F48" s="55">
        <v>21.332180000000001</v>
      </c>
      <c r="G48" s="36">
        <v>10</v>
      </c>
      <c r="H48" s="37">
        <v>30.233778869999998</v>
      </c>
      <c r="I48" s="38">
        <f t="shared" si="2"/>
        <v>91.084871530000001</v>
      </c>
    </row>
    <row r="49" spans="1:9" s="39" customFormat="1">
      <c r="A49" s="53">
        <v>17</v>
      </c>
      <c r="B49" s="54" t="s">
        <v>75</v>
      </c>
      <c r="C49" s="36">
        <v>25</v>
      </c>
      <c r="D49" s="55">
        <v>33.804644000000003</v>
      </c>
      <c r="E49" s="36">
        <v>10</v>
      </c>
      <c r="F49" s="55">
        <v>21.218025999999998</v>
      </c>
      <c r="G49" s="36">
        <v>49</v>
      </c>
      <c r="H49" s="37">
        <v>31.669584319999995</v>
      </c>
      <c r="I49" s="38">
        <f t="shared" si="2"/>
        <v>86.692254320000004</v>
      </c>
    </row>
    <row r="50" spans="1:9" s="39" customFormat="1">
      <c r="A50" s="53">
        <v>18</v>
      </c>
      <c r="B50" s="54" t="s">
        <v>210</v>
      </c>
      <c r="C50" s="36">
        <v>1</v>
      </c>
      <c r="D50" s="55">
        <v>5</v>
      </c>
      <c r="E50" s="36">
        <v>3</v>
      </c>
      <c r="F50" s="55">
        <v>48.55</v>
      </c>
      <c r="G50" s="36">
        <v>0</v>
      </c>
      <c r="H50" s="37">
        <v>0</v>
      </c>
      <c r="I50" s="38">
        <f t="shared" si="2"/>
        <v>53.55</v>
      </c>
    </row>
    <row r="51" spans="1:9" s="39" customFormat="1">
      <c r="A51" s="53">
        <v>19</v>
      </c>
      <c r="B51" s="54" t="s">
        <v>85</v>
      </c>
      <c r="C51" s="36">
        <v>19</v>
      </c>
      <c r="D51" s="55">
        <v>19.709504099999997</v>
      </c>
      <c r="E51" s="36">
        <v>7</v>
      </c>
      <c r="F51" s="55">
        <v>22.352309999999999</v>
      </c>
      <c r="G51" s="36">
        <v>27</v>
      </c>
      <c r="H51" s="37">
        <v>7.3197160500000011</v>
      </c>
      <c r="I51" s="38">
        <f t="shared" si="2"/>
        <v>49.381530149999996</v>
      </c>
    </row>
    <row r="52" spans="1:9" s="39" customFormat="1">
      <c r="A52" s="53">
        <v>20</v>
      </c>
      <c r="B52" s="54" t="s">
        <v>78</v>
      </c>
      <c r="C52" s="36">
        <v>23</v>
      </c>
      <c r="D52" s="55">
        <v>6.1465560000000004</v>
      </c>
      <c r="E52" s="36">
        <v>4</v>
      </c>
      <c r="F52" s="55">
        <v>15.04</v>
      </c>
      <c r="G52" s="36">
        <v>60</v>
      </c>
      <c r="H52" s="37">
        <v>27.906021310000007</v>
      </c>
      <c r="I52" s="38">
        <f t="shared" si="2"/>
        <v>49.09257731000001</v>
      </c>
    </row>
    <row r="53" spans="1:9" s="39" customFormat="1">
      <c r="A53" s="53">
        <v>21</v>
      </c>
      <c r="B53" s="54" t="s">
        <v>84</v>
      </c>
      <c r="C53" s="36">
        <v>8</v>
      </c>
      <c r="D53" s="55">
        <v>2.0661109999999998</v>
      </c>
      <c r="E53" s="36">
        <v>1</v>
      </c>
      <c r="F53" s="55">
        <v>1.9E-2</v>
      </c>
      <c r="G53" s="36">
        <v>35</v>
      </c>
      <c r="H53" s="37">
        <v>43.690720050000003</v>
      </c>
      <c r="I53" s="38">
        <f t="shared" si="2"/>
        <v>45.775831050000001</v>
      </c>
    </row>
    <row r="54" spans="1:9" s="39" customFormat="1">
      <c r="A54" s="53">
        <v>22</v>
      </c>
      <c r="B54" s="54" t="s">
        <v>89</v>
      </c>
      <c r="C54" s="36">
        <v>23</v>
      </c>
      <c r="D54" s="55">
        <v>0.82958719999999997</v>
      </c>
      <c r="E54" s="36">
        <v>4</v>
      </c>
      <c r="F54" s="55">
        <v>23.129314999999998</v>
      </c>
      <c r="G54" s="36">
        <v>41</v>
      </c>
      <c r="H54" s="37">
        <v>4.2489962600000011</v>
      </c>
      <c r="I54" s="38">
        <f t="shared" si="2"/>
        <v>28.207898459999999</v>
      </c>
    </row>
    <row r="55" spans="1:9" s="39" customFormat="1">
      <c r="A55" s="53">
        <v>23</v>
      </c>
      <c r="B55" s="54" t="s">
        <v>73</v>
      </c>
      <c r="C55" s="36">
        <v>2</v>
      </c>
      <c r="D55" s="60">
        <v>4.8390000000000004E-3</v>
      </c>
      <c r="E55" s="36">
        <v>1</v>
      </c>
      <c r="F55" s="55">
        <v>22.508008</v>
      </c>
      <c r="G55" s="36">
        <v>0</v>
      </c>
      <c r="H55" s="37">
        <v>0</v>
      </c>
      <c r="I55" s="38">
        <f t="shared" si="2"/>
        <v>22.512847000000001</v>
      </c>
    </row>
    <row r="56" spans="1:9" s="39" customFormat="1">
      <c r="A56" s="53">
        <v>24</v>
      </c>
      <c r="B56" s="54" t="s">
        <v>99</v>
      </c>
      <c r="C56" s="36">
        <v>1</v>
      </c>
      <c r="D56" s="55">
        <v>1</v>
      </c>
      <c r="E56" s="36">
        <v>0</v>
      </c>
      <c r="F56" s="55">
        <v>0</v>
      </c>
      <c r="G56" s="36">
        <v>2</v>
      </c>
      <c r="H56" s="37">
        <v>16.936800000000002</v>
      </c>
      <c r="I56" s="38">
        <f t="shared" si="2"/>
        <v>17.936800000000002</v>
      </c>
    </row>
    <row r="57" spans="1:9" s="39" customFormat="1">
      <c r="A57" s="53">
        <v>25</v>
      </c>
      <c r="B57" s="54" t="s">
        <v>121</v>
      </c>
      <c r="C57" s="36">
        <v>4</v>
      </c>
      <c r="D57" s="55">
        <v>5.9269999999999996</v>
      </c>
      <c r="E57" s="36">
        <v>4</v>
      </c>
      <c r="F57" s="55">
        <v>3.2965100000000001</v>
      </c>
      <c r="G57" s="36">
        <v>3</v>
      </c>
      <c r="H57" s="37">
        <v>6.9227322000000004</v>
      </c>
      <c r="I57" s="38">
        <f t="shared" si="2"/>
        <v>16.1462422</v>
      </c>
    </row>
    <row r="58" spans="1:9" s="39" customFormat="1">
      <c r="A58" s="53">
        <v>26</v>
      </c>
      <c r="B58" s="54" t="s">
        <v>116</v>
      </c>
      <c r="C58" s="36">
        <v>1</v>
      </c>
      <c r="D58" s="55">
        <v>0.4</v>
      </c>
      <c r="E58" s="36">
        <v>2</v>
      </c>
      <c r="F58" s="55">
        <v>7.57</v>
      </c>
      <c r="G58" s="36">
        <v>3</v>
      </c>
      <c r="H58" s="37">
        <v>5.01049889</v>
      </c>
      <c r="I58" s="38">
        <f t="shared" si="2"/>
        <v>12.98049889</v>
      </c>
    </row>
    <row r="59" spans="1:9" s="39" customFormat="1">
      <c r="A59" s="53">
        <v>27</v>
      </c>
      <c r="B59" s="58" t="s">
        <v>95</v>
      </c>
      <c r="C59" s="36">
        <v>2</v>
      </c>
      <c r="D59" s="55">
        <v>0.69616</v>
      </c>
      <c r="E59" s="36">
        <v>1</v>
      </c>
      <c r="F59" s="55">
        <v>2</v>
      </c>
      <c r="G59" s="36">
        <v>41</v>
      </c>
      <c r="H59" s="37">
        <v>10.167780840000001</v>
      </c>
      <c r="I59" s="38">
        <f t="shared" si="2"/>
        <v>12.863940840000001</v>
      </c>
    </row>
    <row r="60" spans="1:9" s="39" customFormat="1">
      <c r="A60" s="53">
        <v>28</v>
      </c>
      <c r="B60" s="58" t="s">
        <v>88</v>
      </c>
      <c r="C60" s="36">
        <v>4</v>
      </c>
      <c r="D60" s="55">
        <v>10.26524</v>
      </c>
      <c r="E60" s="36">
        <v>0</v>
      </c>
      <c r="F60" s="55">
        <v>0</v>
      </c>
      <c r="G60" s="36">
        <v>0</v>
      </c>
      <c r="H60" s="37">
        <v>0</v>
      </c>
      <c r="I60" s="38">
        <f t="shared" si="2"/>
        <v>10.26524</v>
      </c>
    </row>
    <row r="61" spans="1:9" s="39" customFormat="1">
      <c r="A61" s="53">
        <v>29</v>
      </c>
      <c r="B61" s="58" t="s">
        <v>104</v>
      </c>
      <c r="C61" s="36">
        <v>8</v>
      </c>
      <c r="D61" s="55">
        <v>0.26457000000000003</v>
      </c>
      <c r="E61" s="36">
        <v>3</v>
      </c>
      <c r="F61" s="55">
        <v>9.25</v>
      </c>
      <c r="G61" s="36">
        <v>5</v>
      </c>
      <c r="H61" s="37">
        <v>0.28495874999999998</v>
      </c>
      <c r="I61" s="38">
        <f t="shared" si="2"/>
        <v>9.7995287500000003</v>
      </c>
    </row>
    <row r="62" spans="1:9" s="39" customFormat="1">
      <c r="A62" s="53">
        <v>30</v>
      </c>
      <c r="B62" s="59" t="s">
        <v>90</v>
      </c>
      <c r="C62" s="36">
        <v>8</v>
      </c>
      <c r="D62" s="55">
        <v>2.593</v>
      </c>
      <c r="E62" s="36">
        <v>5</v>
      </c>
      <c r="F62" s="55">
        <v>5.8712920000000004</v>
      </c>
      <c r="G62" s="36">
        <v>9</v>
      </c>
      <c r="H62" s="37">
        <v>0.62535790999999996</v>
      </c>
      <c r="I62" s="38">
        <f t="shared" si="2"/>
        <v>9.0896499100000003</v>
      </c>
    </row>
    <row r="63" spans="1:9" s="39" customFormat="1">
      <c r="A63" s="53">
        <v>31</v>
      </c>
      <c r="B63" s="58" t="s">
        <v>100</v>
      </c>
      <c r="C63" s="36">
        <v>0</v>
      </c>
      <c r="D63" s="55">
        <v>0</v>
      </c>
      <c r="E63" s="36">
        <v>0</v>
      </c>
      <c r="F63" s="55">
        <v>0</v>
      </c>
      <c r="G63" s="36">
        <v>33</v>
      </c>
      <c r="H63" s="37">
        <v>7.93892226</v>
      </c>
      <c r="I63" s="38">
        <f t="shared" si="2"/>
        <v>7.93892226</v>
      </c>
    </row>
    <row r="64" spans="1:9" s="39" customFormat="1">
      <c r="A64" s="53">
        <v>32</v>
      </c>
      <c r="B64" s="58" t="s">
        <v>211</v>
      </c>
      <c r="C64" s="36">
        <v>2</v>
      </c>
      <c r="D64" s="55">
        <v>1.0489999999999999</v>
      </c>
      <c r="E64" s="36">
        <v>1</v>
      </c>
      <c r="F64" s="55">
        <v>5.5</v>
      </c>
      <c r="G64" s="36">
        <v>0</v>
      </c>
      <c r="H64" s="37">
        <v>0</v>
      </c>
      <c r="I64" s="38">
        <f t="shared" si="2"/>
        <v>6.5489999999999995</v>
      </c>
    </row>
    <row r="65" spans="1:9" s="39" customFormat="1">
      <c r="A65" s="53">
        <v>33</v>
      </c>
      <c r="B65" s="58" t="s">
        <v>86</v>
      </c>
      <c r="C65" s="36">
        <v>1</v>
      </c>
      <c r="D65" s="55">
        <v>0.51833600000000002</v>
      </c>
      <c r="E65" s="36">
        <v>0</v>
      </c>
      <c r="F65" s="55">
        <v>0</v>
      </c>
      <c r="G65" s="36">
        <v>4</v>
      </c>
      <c r="H65" s="37">
        <v>5.8618844700000006</v>
      </c>
      <c r="I65" s="38">
        <f t="shared" ref="I65:I96" si="3">D65+F65+H65</f>
        <v>6.3802204700000003</v>
      </c>
    </row>
    <row r="66" spans="1:9" s="39" customFormat="1">
      <c r="A66" s="53">
        <v>34</v>
      </c>
      <c r="B66" s="58" t="s">
        <v>118</v>
      </c>
      <c r="C66" s="36">
        <v>4</v>
      </c>
      <c r="D66" s="55">
        <v>0.11</v>
      </c>
      <c r="E66" s="36">
        <v>1</v>
      </c>
      <c r="F66" s="55">
        <v>2.9950000000000001</v>
      </c>
      <c r="G66" s="36">
        <v>7</v>
      </c>
      <c r="H66" s="37">
        <v>3.1447124700000004</v>
      </c>
      <c r="I66" s="38">
        <f t="shared" si="3"/>
        <v>6.2497124700000004</v>
      </c>
    </row>
    <row r="67" spans="1:9" s="39" customFormat="1">
      <c r="A67" s="53">
        <v>35</v>
      </c>
      <c r="B67" s="58" t="s">
        <v>231</v>
      </c>
      <c r="C67" s="36">
        <v>0</v>
      </c>
      <c r="D67" s="55">
        <v>0</v>
      </c>
      <c r="E67" s="36">
        <v>2</v>
      </c>
      <c r="F67" s="55">
        <v>3.8219411874999998</v>
      </c>
      <c r="G67" s="36">
        <v>0</v>
      </c>
      <c r="H67" s="37">
        <v>0</v>
      </c>
      <c r="I67" s="38">
        <f t="shared" si="3"/>
        <v>3.8219411874999998</v>
      </c>
    </row>
    <row r="68" spans="1:9" s="39" customFormat="1">
      <c r="A68" s="53">
        <v>36</v>
      </c>
      <c r="B68" s="58" t="s">
        <v>138</v>
      </c>
      <c r="C68" s="36">
        <v>1</v>
      </c>
      <c r="D68" s="55">
        <v>0.3</v>
      </c>
      <c r="E68" s="36">
        <v>1</v>
      </c>
      <c r="F68" s="55">
        <v>3.1381869999999998</v>
      </c>
      <c r="G68" s="36">
        <v>1</v>
      </c>
      <c r="H68" s="37">
        <v>5.6000000000000001E-2</v>
      </c>
      <c r="I68" s="38">
        <f t="shared" si="3"/>
        <v>3.4941869999999997</v>
      </c>
    </row>
    <row r="69" spans="1:9" s="39" customFormat="1">
      <c r="A69" s="53">
        <v>37</v>
      </c>
      <c r="B69" s="58" t="s">
        <v>96</v>
      </c>
      <c r="C69" s="36">
        <v>5</v>
      </c>
      <c r="D69" s="55">
        <v>0.29325099999999998</v>
      </c>
      <c r="E69" s="36">
        <v>1</v>
      </c>
      <c r="F69" s="55">
        <v>0.115745</v>
      </c>
      <c r="G69" s="36">
        <v>38</v>
      </c>
      <c r="H69" s="37">
        <v>2.9613777900000007</v>
      </c>
      <c r="I69" s="38">
        <f t="shared" si="3"/>
        <v>3.3703737900000008</v>
      </c>
    </row>
    <row r="70" spans="1:9" s="39" customFormat="1">
      <c r="A70" s="53">
        <v>38</v>
      </c>
      <c r="B70" s="58" t="s">
        <v>115</v>
      </c>
      <c r="C70" s="36">
        <v>6</v>
      </c>
      <c r="D70" s="55">
        <v>1.2450000000000001</v>
      </c>
      <c r="E70" s="36">
        <v>1</v>
      </c>
      <c r="F70" s="55">
        <v>0.25374600000000003</v>
      </c>
      <c r="G70" s="36">
        <v>5</v>
      </c>
      <c r="H70" s="37">
        <v>0.99005640000000006</v>
      </c>
      <c r="I70" s="38">
        <f t="shared" si="3"/>
        <v>2.4888024</v>
      </c>
    </row>
    <row r="71" spans="1:9" s="39" customFormat="1">
      <c r="A71" s="53">
        <v>39</v>
      </c>
      <c r="B71" s="58" t="s">
        <v>110</v>
      </c>
      <c r="C71" s="36">
        <v>0</v>
      </c>
      <c r="D71" s="55">
        <v>0</v>
      </c>
      <c r="E71" s="36">
        <v>0</v>
      </c>
      <c r="F71" s="55">
        <v>0</v>
      </c>
      <c r="G71" s="36">
        <v>1</v>
      </c>
      <c r="H71" s="60">
        <v>1.8315390600000001</v>
      </c>
      <c r="I71" s="61">
        <f t="shared" si="3"/>
        <v>1.8315390600000001</v>
      </c>
    </row>
    <row r="72" spans="1:9" s="39" customFormat="1">
      <c r="A72" s="53">
        <v>40</v>
      </c>
      <c r="B72" s="58" t="s">
        <v>97</v>
      </c>
      <c r="C72" s="36">
        <v>0</v>
      </c>
      <c r="D72" s="55">
        <v>0</v>
      </c>
      <c r="E72" s="36">
        <v>0</v>
      </c>
      <c r="F72" s="55">
        <v>0</v>
      </c>
      <c r="G72" s="36">
        <v>9</v>
      </c>
      <c r="H72" s="37">
        <v>1.6372624599999999</v>
      </c>
      <c r="I72" s="38">
        <f t="shared" si="3"/>
        <v>1.6372624599999999</v>
      </c>
    </row>
    <row r="73" spans="1:9" s="39" customFormat="1">
      <c r="A73" s="53">
        <v>41</v>
      </c>
      <c r="B73" s="58" t="s">
        <v>113</v>
      </c>
      <c r="C73" s="36">
        <v>2</v>
      </c>
      <c r="D73" s="55">
        <v>1.05</v>
      </c>
      <c r="E73" s="36">
        <v>0</v>
      </c>
      <c r="F73" s="55">
        <v>0</v>
      </c>
      <c r="G73" s="36">
        <v>6</v>
      </c>
      <c r="H73" s="37">
        <v>0.37333112000000002</v>
      </c>
      <c r="I73" s="38">
        <f t="shared" si="3"/>
        <v>1.4233311200000001</v>
      </c>
    </row>
    <row r="74" spans="1:9" s="39" customFormat="1">
      <c r="A74" s="53">
        <v>42</v>
      </c>
      <c r="B74" s="58" t="s">
        <v>87</v>
      </c>
      <c r="C74" s="36">
        <v>0</v>
      </c>
      <c r="D74" s="55">
        <v>0</v>
      </c>
      <c r="E74" s="36">
        <v>1</v>
      </c>
      <c r="F74" s="55">
        <v>0.08</v>
      </c>
      <c r="G74" s="36">
        <v>2</v>
      </c>
      <c r="H74" s="37">
        <v>1.331</v>
      </c>
      <c r="I74" s="38">
        <f t="shared" si="3"/>
        <v>1.411</v>
      </c>
    </row>
    <row r="75" spans="1:9" s="39" customFormat="1">
      <c r="A75" s="53">
        <v>43</v>
      </c>
      <c r="B75" s="58" t="s">
        <v>111</v>
      </c>
      <c r="C75" s="36">
        <v>2</v>
      </c>
      <c r="D75" s="55">
        <v>5.5E-2</v>
      </c>
      <c r="E75" s="36">
        <v>1</v>
      </c>
      <c r="F75" s="55">
        <v>0.55741362500000002</v>
      </c>
      <c r="G75" s="36">
        <v>2</v>
      </c>
      <c r="H75" s="37">
        <v>0.65723847000000002</v>
      </c>
      <c r="I75" s="38">
        <f t="shared" si="3"/>
        <v>1.2696520950000001</v>
      </c>
    </row>
    <row r="76" spans="1:9" s="39" customFormat="1">
      <c r="A76" s="53">
        <v>44</v>
      </c>
      <c r="B76" s="58" t="s">
        <v>106</v>
      </c>
      <c r="C76" s="36">
        <v>1</v>
      </c>
      <c r="D76" s="55">
        <v>0.84344600000000003</v>
      </c>
      <c r="E76" s="36">
        <v>1</v>
      </c>
      <c r="F76" s="55">
        <v>0.19564999999999999</v>
      </c>
      <c r="G76" s="36">
        <v>7</v>
      </c>
      <c r="H76" s="37">
        <v>0.1969388</v>
      </c>
      <c r="I76" s="38">
        <f t="shared" si="3"/>
        <v>1.2360348000000001</v>
      </c>
    </row>
    <row r="77" spans="1:9" s="39" customFormat="1">
      <c r="A77" s="53">
        <v>45</v>
      </c>
      <c r="B77" s="58" t="s">
        <v>120</v>
      </c>
      <c r="C77" s="36">
        <v>1</v>
      </c>
      <c r="D77" s="55">
        <v>1.1000000000000001</v>
      </c>
      <c r="E77" s="36">
        <v>0</v>
      </c>
      <c r="F77" s="55">
        <v>0</v>
      </c>
      <c r="G77" s="36">
        <v>1</v>
      </c>
      <c r="H77" s="37">
        <v>2.6086939999999999E-2</v>
      </c>
      <c r="I77" s="38">
        <f t="shared" si="3"/>
        <v>1.12608694</v>
      </c>
    </row>
    <row r="78" spans="1:9" s="39" customFormat="1">
      <c r="A78" s="53">
        <v>46</v>
      </c>
      <c r="B78" s="58" t="s">
        <v>114</v>
      </c>
      <c r="C78" s="36">
        <v>4</v>
      </c>
      <c r="D78" s="55">
        <v>0.74372000000000005</v>
      </c>
      <c r="E78" s="36">
        <v>1</v>
      </c>
      <c r="F78" s="55">
        <v>0.12925500000000001</v>
      </c>
      <c r="G78" s="36">
        <v>3</v>
      </c>
      <c r="H78" s="37">
        <v>0.16759489000000002</v>
      </c>
      <c r="I78" s="38">
        <f t="shared" si="3"/>
        <v>1.04056989</v>
      </c>
    </row>
    <row r="79" spans="1:9" s="39" customFormat="1">
      <c r="A79" s="53">
        <v>47</v>
      </c>
      <c r="B79" s="58" t="s">
        <v>109</v>
      </c>
      <c r="C79" s="36">
        <v>1</v>
      </c>
      <c r="D79" s="55">
        <v>0.01</v>
      </c>
      <c r="E79" s="36">
        <v>0</v>
      </c>
      <c r="F79" s="55">
        <v>0</v>
      </c>
      <c r="G79" s="36">
        <v>4</v>
      </c>
      <c r="H79" s="37">
        <v>0.90934804000000002</v>
      </c>
      <c r="I79" s="38">
        <f t="shared" si="3"/>
        <v>0.91934804000000003</v>
      </c>
    </row>
    <row r="80" spans="1:9" s="39" customFormat="1">
      <c r="A80" s="53">
        <v>48</v>
      </c>
      <c r="B80" s="58" t="s">
        <v>230</v>
      </c>
      <c r="C80" s="36">
        <v>0</v>
      </c>
      <c r="D80" s="55">
        <v>0</v>
      </c>
      <c r="E80" s="36">
        <v>0</v>
      </c>
      <c r="F80" s="55">
        <v>0</v>
      </c>
      <c r="G80" s="36">
        <v>3</v>
      </c>
      <c r="H80" s="37">
        <v>0.90464500000000003</v>
      </c>
      <c r="I80" s="38">
        <f t="shared" si="3"/>
        <v>0.90464500000000003</v>
      </c>
    </row>
    <row r="81" spans="1:9" s="39" customFormat="1">
      <c r="A81" s="53">
        <v>49</v>
      </c>
      <c r="B81" s="58" t="s">
        <v>94</v>
      </c>
      <c r="C81" s="36">
        <v>0</v>
      </c>
      <c r="D81" s="55">
        <v>0</v>
      </c>
      <c r="E81" s="36">
        <v>0</v>
      </c>
      <c r="F81" s="55">
        <v>0</v>
      </c>
      <c r="G81" s="36">
        <v>6</v>
      </c>
      <c r="H81" s="37">
        <v>0.73757893000000008</v>
      </c>
      <c r="I81" s="38">
        <f t="shared" si="3"/>
        <v>0.73757893000000008</v>
      </c>
    </row>
    <row r="82" spans="1:9" s="39" customFormat="1">
      <c r="A82" s="53">
        <v>50</v>
      </c>
      <c r="B82" s="58" t="s">
        <v>98</v>
      </c>
      <c r="C82" s="36">
        <v>0</v>
      </c>
      <c r="D82" s="55">
        <v>0</v>
      </c>
      <c r="E82" s="36">
        <v>1</v>
      </c>
      <c r="F82" s="55">
        <v>0.19689999999999999</v>
      </c>
      <c r="G82" s="36">
        <v>4</v>
      </c>
      <c r="H82" s="37">
        <v>0.50311253</v>
      </c>
      <c r="I82" s="38">
        <f t="shared" si="3"/>
        <v>0.70001252999999997</v>
      </c>
    </row>
    <row r="83" spans="1:9" s="39" customFormat="1">
      <c r="A83" s="53">
        <v>51</v>
      </c>
      <c r="B83" s="58" t="s">
        <v>107</v>
      </c>
      <c r="C83" s="36">
        <v>0</v>
      </c>
      <c r="D83" s="55">
        <v>0</v>
      </c>
      <c r="E83" s="36">
        <v>0</v>
      </c>
      <c r="F83" s="55">
        <v>0</v>
      </c>
      <c r="G83" s="36">
        <v>1</v>
      </c>
      <c r="H83" s="37">
        <v>0.69575500000000001</v>
      </c>
      <c r="I83" s="38">
        <f t="shared" si="3"/>
        <v>0.69575500000000001</v>
      </c>
    </row>
    <row r="84" spans="1:9" s="39" customFormat="1">
      <c r="A84" s="53">
        <v>52</v>
      </c>
      <c r="B84" s="58" t="s">
        <v>286</v>
      </c>
      <c r="C84" s="36">
        <v>0</v>
      </c>
      <c r="D84" s="55">
        <v>0</v>
      </c>
      <c r="E84" s="36">
        <v>0</v>
      </c>
      <c r="F84" s="55">
        <v>0</v>
      </c>
      <c r="G84" s="36">
        <v>2</v>
      </c>
      <c r="H84" s="37">
        <v>0.68630899999999995</v>
      </c>
      <c r="I84" s="38">
        <f t="shared" si="3"/>
        <v>0.68630899999999995</v>
      </c>
    </row>
    <row r="85" spans="1:9" s="39" customFormat="1">
      <c r="A85" s="53">
        <v>53</v>
      </c>
      <c r="B85" s="58" t="s">
        <v>92</v>
      </c>
      <c r="C85" s="36">
        <v>1</v>
      </c>
      <c r="D85" s="55">
        <v>0.25</v>
      </c>
      <c r="E85" s="36">
        <v>1</v>
      </c>
      <c r="F85" s="55">
        <v>0.25</v>
      </c>
      <c r="G85" s="36">
        <v>1</v>
      </c>
      <c r="H85" s="37">
        <v>0.15508551000000001</v>
      </c>
      <c r="I85" s="38">
        <f t="shared" si="3"/>
        <v>0.65508551000000004</v>
      </c>
    </row>
    <row r="86" spans="1:9" s="39" customFormat="1">
      <c r="A86" s="53">
        <v>54</v>
      </c>
      <c r="B86" s="58" t="s">
        <v>122</v>
      </c>
      <c r="C86" s="36">
        <v>2</v>
      </c>
      <c r="D86" s="55">
        <v>0.26500000000000001</v>
      </c>
      <c r="E86" s="36">
        <v>0</v>
      </c>
      <c r="F86" s="55">
        <v>0</v>
      </c>
      <c r="G86" s="36">
        <v>4</v>
      </c>
      <c r="H86" s="37">
        <v>0.35778199999999999</v>
      </c>
      <c r="I86" s="38">
        <f t="shared" si="3"/>
        <v>0.62278199999999995</v>
      </c>
    </row>
    <row r="87" spans="1:9" s="39" customFormat="1">
      <c r="A87" s="53">
        <v>55</v>
      </c>
      <c r="B87" s="58" t="s">
        <v>128</v>
      </c>
      <c r="C87" s="36">
        <v>2</v>
      </c>
      <c r="D87" s="55">
        <v>5.5E-2</v>
      </c>
      <c r="E87" s="36">
        <v>0</v>
      </c>
      <c r="F87" s="55">
        <v>0</v>
      </c>
      <c r="G87" s="36">
        <v>5</v>
      </c>
      <c r="H87" s="37">
        <v>0.53599761000000001</v>
      </c>
      <c r="I87" s="38">
        <f t="shared" si="3"/>
        <v>0.59099761000000006</v>
      </c>
    </row>
    <row r="88" spans="1:9" s="39" customFormat="1">
      <c r="A88" s="53">
        <v>56</v>
      </c>
      <c r="B88" s="58" t="s">
        <v>119</v>
      </c>
      <c r="C88" s="36">
        <v>1</v>
      </c>
      <c r="D88" s="55">
        <v>4.4999999999999998E-2</v>
      </c>
      <c r="E88" s="36">
        <v>0</v>
      </c>
      <c r="F88" s="55">
        <v>0</v>
      </c>
      <c r="G88" s="36">
        <v>1</v>
      </c>
      <c r="H88" s="37">
        <v>0.52200000000000002</v>
      </c>
      <c r="I88" s="38">
        <f t="shared" si="3"/>
        <v>0.56700000000000006</v>
      </c>
    </row>
    <row r="89" spans="1:9" s="39" customFormat="1">
      <c r="A89" s="53">
        <v>57</v>
      </c>
      <c r="B89" s="58" t="s">
        <v>117</v>
      </c>
      <c r="C89" s="36">
        <v>0</v>
      </c>
      <c r="D89" s="55">
        <v>0</v>
      </c>
      <c r="E89" s="36">
        <v>0</v>
      </c>
      <c r="F89" s="55">
        <v>0</v>
      </c>
      <c r="G89" s="36">
        <v>5</v>
      </c>
      <c r="H89" s="37">
        <v>0.54911988</v>
      </c>
      <c r="I89" s="38">
        <f t="shared" si="3"/>
        <v>0.54911988</v>
      </c>
    </row>
    <row r="90" spans="1:9" s="39" customFormat="1">
      <c r="A90" s="53">
        <v>58</v>
      </c>
      <c r="B90" s="58" t="s">
        <v>254</v>
      </c>
      <c r="C90" s="36">
        <v>0</v>
      </c>
      <c r="D90" s="55">
        <v>0</v>
      </c>
      <c r="E90" s="36">
        <v>0</v>
      </c>
      <c r="F90" s="55">
        <v>0</v>
      </c>
      <c r="G90" s="36">
        <v>1</v>
      </c>
      <c r="H90" s="37">
        <v>0.444247</v>
      </c>
      <c r="I90" s="38">
        <f t="shared" si="3"/>
        <v>0.444247</v>
      </c>
    </row>
    <row r="91" spans="1:9" s="39" customFormat="1">
      <c r="A91" s="53">
        <v>59</v>
      </c>
      <c r="B91" s="58" t="s">
        <v>91</v>
      </c>
      <c r="C91" s="36">
        <v>0</v>
      </c>
      <c r="D91" s="55">
        <v>0</v>
      </c>
      <c r="E91" s="36">
        <v>0</v>
      </c>
      <c r="F91" s="55">
        <v>0</v>
      </c>
      <c r="G91" s="36">
        <v>1</v>
      </c>
      <c r="H91" s="37">
        <v>0.43258208000000004</v>
      </c>
      <c r="I91" s="38">
        <f t="shared" si="3"/>
        <v>0.43258208000000004</v>
      </c>
    </row>
    <row r="92" spans="1:9" s="39" customFormat="1">
      <c r="A92" s="53">
        <v>60</v>
      </c>
      <c r="B92" s="58" t="s">
        <v>284</v>
      </c>
      <c r="C92" s="36">
        <v>0</v>
      </c>
      <c r="D92" s="55">
        <v>0</v>
      </c>
      <c r="E92" s="36">
        <v>0</v>
      </c>
      <c r="F92" s="55">
        <v>0</v>
      </c>
      <c r="G92" s="36">
        <v>3</v>
      </c>
      <c r="H92" s="37">
        <v>0.36241800000000002</v>
      </c>
      <c r="I92" s="38">
        <f t="shared" si="3"/>
        <v>0.36241800000000002</v>
      </c>
    </row>
    <row r="93" spans="1:9" s="39" customFormat="1">
      <c r="A93" s="53">
        <v>61</v>
      </c>
      <c r="B93" s="58" t="s">
        <v>108</v>
      </c>
      <c r="C93" s="36">
        <v>0</v>
      </c>
      <c r="D93" s="55">
        <v>0</v>
      </c>
      <c r="E93" s="36">
        <v>0</v>
      </c>
      <c r="F93" s="55">
        <v>0</v>
      </c>
      <c r="G93" s="36">
        <v>2</v>
      </c>
      <c r="H93" s="37">
        <v>0.32374000000000003</v>
      </c>
      <c r="I93" s="38">
        <f t="shared" si="3"/>
        <v>0.32374000000000003</v>
      </c>
    </row>
    <row r="94" spans="1:9" s="39" customFormat="1">
      <c r="A94" s="53">
        <v>62</v>
      </c>
      <c r="B94" s="58" t="s">
        <v>213</v>
      </c>
      <c r="C94" s="36">
        <v>1</v>
      </c>
      <c r="D94" s="55">
        <v>0.02</v>
      </c>
      <c r="E94" s="36">
        <v>0</v>
      </c>
      <c r="F94" s="55">
        <v>0</v>
      </c>
      <c r="G94" s="36">
        <v>3</v>
      </c>
      <c r="H94" s="37">
        <v>0.28788659000000005</v>
      </c>
      <c r="I94" s="38">
        <f t="shared" si="3"/>
        <v>0.30788659000000007</v>
      </c>
    </row>
    <row r="95" spans="1:9" s="39" customFormat="1">
      <c r="A95" s="53">
        <v>63</v>
      </c>
      <c r="B95" s="58" t="s">
        <v>244</v>
      </c>
      <c r="C95" s="36">
        <v>0</v>
      </c>
      <c r="D95" s="55">
        <v>0</v>
      </c>
      <c r="E95" s="36">
        <v>0</v>
      </c>
      <c r="F95" s="55">
        <v>0</v>
      </c>
      <c r="G95" s="36">
        <v>1</v>
      </c>
      <c r="H95" s="37">
        <v>0.30320094000000003</v>
      </c>
      <c r="I95" s="38">
        <f t="shared" si="3"/>
        <v>0.30320094000000003</v>
      </c>
    </row>
    <row r="96" spans="1:9" s="39" customFormat="1">
      <c r="A96" s="53">
        <v>64</v>
      </c>
      <c r="B96" s="58" t="s">
        <v>285</v>
      </c>
      <c r="C96" s="36">
        <v>0</v>
      </c>
      <c r="D96" s="55">
        <v>0</v>
      </c>
      <c r="E96" s="36">
        <v>0</v>
      </c>
      <c r="F96" s="55">
        <v>0</v>
      </c>
      <c r="G96" s="36">
        <v>1</v>
      </c>
      <c r="H96" s="37">
        <v>0.27801779999999998</v>
      </c>
      <c r="I96" s="38">
        <f t="shared" si="3"/>
        <v>0.27801779999999998</v>
      </c>
    </row>
    <row r="97" spans="1:9" s="39" customFormat="1">
      <c r="A97" s="53">
        <v>65</v>
      </c>
      <c r="B97" s="58" t="s">
        <v>212</v>
      </c>
      <c r="C97" s="36">
        <v>1</v>
      </c>
      <c r="D97" s="55">
        <v>0.27500000000000002</v>
      </c>
      <c r="E97" s="36">
        <v>0</v>
      </c>
      <c r="F97" s="55">
        <v>0</v>
      </c>
      <c r="G97" s="36">
        <v>0</v>
      </c>
      <c r="H97" s="37">
        <v>0</v>
      </c>
      <c r="I97" s="38">
        <f t="shared" ref="I97:I128" si="4">D97+F97+H97</f>
        <v>0.27500000000000002</v>
      </c>
    </row>
    <row r="98" spans="1:9" s="39" customFormat="1">
      <c r="A98" s="53">
        <v>66</v>
      </c>
      <c r="B98" s="58" t="s">
        <v>102</v>
      </c>
      <c r="C98" s="36">
        <v>0</v>
      </c>
      <c r="D98" s="55">
        <v>0</v>
      </c>
      <c r="E98" s="36">
        <v>3</v>
      </c>
      <c r="F98" s="55">
        <v>3.0078000000000001E-2</v>
      </c>
      <c r="G98" s="36">
        <v>15</v>
      </c>
      <c r="H98" s="37">
        <v>0.22583520000000001</v>
      </c>
      <c r="I98" s="38">
        <f t="shared" si="4"/>
        <v>0.25591320000000001</v>
      </c>
    </row>
    <row r="99" spans="1:9" s="39" customFormat="1">
      <c r="A99" s="53">
        <v>67</v>
      </c>
      <c r="B99" s="58" t="s">
        <v>124</v>
      </c>
      <c r="C99" s="36">
        <v>0</v>
      </c>
      <c r="D99" s="55">
        <v>0</v>
      </c>
      <c r="E99" s="36">
        <v>0</v>
      </c>
      <c r="F99" s="55">
        <v>0</v>
      </c>
      <c r="G99" s="36">
        <v>1</v>
      </c>
      <c r="H99" s="37">
        <v>0.20872085000000001</v>
      </c>
      <c r="I99" s="38">
        <f t="shared" si="4"/>
        <v>0.20872085000000001</v>
      </c>
    </row>
    <row r="100" spans="1:9" s="39" customFormat="1">
      <c r="A100" s="53">
        <v>68</v>
      </c>
      <c r="B100" s="58" t="s">
        <v>133</v>
      </c>
      <c r="C100" s="36">
        <v>1</v>
      </c>
      <c r="D100" s="55">
        <v>0.05</v>
      </c>
      <c r="E100" s="36">
        <v>0</v>
      </c>
      <c r="F100" s="55">
        <v>0</v>
      </c>
      <c r="G100" s="36">
        <v>2</v>
      </c>
      <c r="H100" s="37">
        <v>0.13698399999999999</v>
      </c>
      <c r="I100" s="38">
        <f t="shared" si="4"/>
        <v>0.18698399999999998</v>
      </c>
    </row>
    <row r="101" spans="1:9" s="39" customFormat="1">
      <c r="A101" s="53">
        <v>69</v>
      </c>
      <c r="B101" s="58" t="s">
        <v>141</v>
      </c>
      <c r="C101" s="36">
        <v>0</v>
      </c>
      <c r="D101" s="55">
        <v>0</v>
      </c>
      <c r="E101" s="36">
        <v>0</v>
      </c>
      <c r="F101" s="55">
        <v>0</v>
      </c>
      <c r="G101" s="36">
        <v>2</v>
      </c>
      <c r="H101" s="60">
        <v>0.14158499999999999</v>
      </c>
      <c r="I101" s="61">
        <f t="shared" si="4"/>
        <v>0.14158499999999999</v>
      </c>
    </row>
    <row r="102" spans="1:9" s="39" customFormat="1">
      <c r="A102" s="53">
        <v>70</v>
      </c>
      <c r="B102" s="58" t="s">
        <v>282</v>
      </c>
      <c r="C102" s="36">
        <v>0</v>
      </c>
      <c r="D102" s="55">
        <v>0</v>
      </c>
      <c r="E102" s="36">
        <v>0</v>
      </c>
      <c r="F102" s="55">
        <v>0</v>
      </c>
      <c r="G102" s="36">
        <v>1</v>
      </c>
      <c r="H102" s="37">
        <v>0.13900000000000001</v>
      </c>
      <c r="I102" s="38">
        <f t="shared" si="4"/>
        <v>0.13900000000000001</v>
      </c>
    </row>
    <row r="103" spans="1:9" s="39" customFormat="1">
      <c r="A103" s="53">
        <v>71</v>
      </c>
      <c r="B103" s="58" t="s">
        <v>145</v>
      </c>
      <c r="C103" s="36">
        <v>1</v>
      </c>
      <c r="D103" s="55">
        <v>0.13477700000000001</v>
      </c>
      <c r="E103" s="36">
        <v>0</v>
      </c>
      <c r="F103" s="55">
        <v>0</v>
      </c>
      <c r="G103" s="36">
        <v>0</v>
      </c>
      <c r="H103" s="37">
        <v>0</v>
      </c>
      <c r="I103" s="38">
        <f t="shared" si="4"/>
        <v>0.13477700000000001</v>
      </c>
    </row>
    <row r="104" spans="1:9" s="39" customFormat="1">
      <c r="A104" s="53">
        <v>72</v>
      </c>
      <c r="B104" s="58" t="s">
        <v>135</v>
      </c>
      <c r="C104" s="36">
        <v>1</v>
      </c>
      <c r="D104" s="55">
        <v>0.13200000000000001</v>
      </c>
      <c r="E104" s="36">
        <v>0</v>
      </c>
      <c r="F104" s="55">
        <v>0</v>
      </c>
      <c r="G104" s="36">
        <v>0</v>
      </c>
      <c r="H104" s="37">
        <v>0</v>
      </c>
      <c r="I104" s="38">
        <f t="shared" si="4"/>
        <v>0.13200000000000001</v>
      </c>
    </row>
    <row r="105" spans="1:9" s="39" customFormat="1">
      <c r="A105" s="53">
        <v>73</v>
      </c>
      <c r="B105" s="58" t="s">
        <v>276</v>
      </c>
      <c r="C105" s="36">
        <v>0</v>
      </c>
      <c r="D105" s="55">
        <v>0</v>
      </c>
      <c r="E105" s="36">
        <v>0</v>
      </c>
      <c r="F105" s="55">
        <v>0</v>
      </c>
      <c r="G105" s="36">
        <v>1</v>
      </c>
      <c r="H105" s="37">
        <v>0.13035861000000001</v>
      </c>
      <c r="I105" s="38">
        <f t="shared" si="4"/>
        <v>0.13035861000000001</v>
      </c>
    </row>
    <row r="106" spans="1:9" s="39" customFormat="1">
      <c r="A106" s="53">
        <v>74</v>
      </c>
      <c r="B106" s="58" t="s">
        <v>134</v>
      </c>
      <c r="C106" s="36">
        <v>1</v>
      </c>
      <c r="D106" s="55">
        <v>1.4999999999999999E-2</v>
      </c>
      <c r="E106" s="36">
        <v>0</v>
      </c>
      <c r="F106" s="55">
        <v>0</v>
      </c>
      <c r="G106" s="36">
        <v>1</v>
      </c>
      <c r="H106" s="37">
        <v>0.10765653</v>
      </c>
      <c r="I106" s="38">
        <f t="shared" si="4"/>
        <v>0.12265653</v>
      </c>
    </row>
    <row r="107" spans="1:9" s="39" customFormat="1">
      <c r="A107" s="53">
        <v>75</v>
      </c>
      <c r="B107" s="58" t="s">
        <v>274</v>
      </c>
      <c r="C107" s="36">
        <v>1</v>
      </c>
      <c r="D107" s="55">
        <v>0.1</v>
      </c>
      <c r="E107" s="36">
        <v>0</v>
      </c>
      <c r="F107" s="55">
        <v>0</v>
      </c>
      <c r="G107" s="36">
        <v>0</v>
      </c>
      <c r="H107" s="37">
        <v>0</v>
      </c>
      <c r="I107" s="38">
        <f t="shared" si="4"/>
        <v>0.1</v>
      </c>
    </row>
    <row r="108" spans="1:9" s="39" customFormat="1">
      <c r="A108" s="53">
        <v>76</v>
      </c>
      <c r="B108" s="58" t="s">
        <v>242</v>
      </c>
      <c r="C108" s="36">
        <v>2</v>
      </c>
      <c r="D108" s="55">
        <v>0.09</v>
      </c>
      <c r="E108" s="36">
        <v>0</v>
      </c>
      <c r="F108" s="55">
        <v>0</v>
      </c>
      <c r="G108" s="36">
        <v>0</v>
      </c>
      <c r="H108" s="37">
        <v>0</v>
      </c>
      <c r="I108" s="38">
        <f t="shared" si="4"/>
        <v>0.09</v>
      </c>
    </row>
    <row r="109" spans="1:9" s="39" customFormat="1">
      <c r="A109" s="53">
        <v>77</v>
      </c>
      <c r="B109" s="58" t="s">
        <v>139</v>
      </c>
      <c r="C109" s="36">
        <v>0</v>
      </c>
      <c r="D109" s="55">
        <v>0</v>
      </c>
      <c r="E109" s="36">
        <v>0</v>
      </c>
      <c r="F109" s="55">
        <v>0</v>
      </c>
      <c r="G109" s="36">
        <v>1</v>
      </c>
      <c r="H109" s="37">
        <v>8.7108000000000005E-2</v>
      </c>
      <c r="I109" s="38">
        <f t="shared" si="4"/>
        <v>8.7108000000000005E-2</v>
      </c>
    </row>
    <row r="110" spans="1:9" s="39" customFormat="1">
      <c r="A110" s="53">
        <v>78</v>
      </c>
      <c r="B110" s="58" t="s">
        <v>248</v>
      </c>
      <c r="C110" s="36">
        <v>0</v>
      </c>
      <c r="D110" s="55">
        <v>0</v>
      </c>
      <c r="E110" s="36">
        <v>0</v>
      </c>
      <c r="F110" s="55">
        <v>0</v>
      </c>
      <c r="G110" s="36">
        <v>1</v>
      </c>
      <c r="H110" s="37">
        <v>8.6999999999999994E-2</v>
      </c>
      <c r="I110" s="38">
        <f t="shared" si="4"/>
        <v>8.6999999999999994E-2</v>
      </c>
    </row>
    <row r="111" spans="1:9" s="39" customFormat="1">
      <c r="A111" s="53">
        <v>79</v>
      </c>
      <c r="B111" s="58" t="s">
        <v>130</v>
      </c>
      <c r="C111" s="36">
        <v>0</v>
      </c>
      <c r="D111" s="55">
        <v>0</v>
      </c>
      <c r="E111" s="36">
        <v>0</v>
      </c>
      <c r="F111" s="55">
        <v>0</v>
      </c>
      <c r="G111" s="36">
        <v>1</v>
      </c>
      <c r="H111" s="37">
        <v>6.8926890000000005E-2</v>
      </c>
      <c r="I111" s="38">
        <f t="shared" si="4"/>
        <v>6.8926890000000005E-2</v>
      </c>
    </row>
    <row r="112" spans="1:9" s="39" customFormat="1">
      <c r="A112" s="53">
        <v>80</v>
      </c>
      <c r="B112" s="58" t="s">
        <v>278</v>
      </c>
      <c r="C112" s="36">
        <v>0</v>
      </c>
      <c r="D112" s="55">
        <v>0</v>
      </c>
      <c r="E112" s="36">
        <v>0</v>
      </c>
      <c r="F112" s="55">
        <v>0</v>
      </c>
      <c r="G112" s="36">
        <v>1</v>
      </c>
      <c r="H112" s="37">
        <v>4.8119000000000002E-2</v>
      </c>
      <c r="I112" s="38">
        <f t="shared" si="4"/>
        <v>4.8119000000000002E-2</v>
      </c>
    </row>
    <row r="113" spans="1:9" s="39" customFormat="1">
      <c r="A113" s="53">
        <v>81</v>
      </c>
      <c r="B113" s="58" t="s">
        <v>123</v>
      </c>
      <c r="C113" s="36">
        <v>1</v>
      </c>
      <c r="D113" s="55">
        <v>4.3499999999999997E-2</v>
      </c>
      <c r="E113" s="36">
        <v>0</v>
      </c>
      <c r="F113" s="55">
        <v>0</v>
      </c>
      <c r="G113" s="36">
        <v>0</v>
      </c>
      <c r="H113" s="37">
        <v>0</v>
      </c>
      <c r="I113" s="38">
        <f t="shared" si="4"/>
        <v>4.3499999999999997E-2</v>
      </c>
    </row>
    <row r="114" spans="1:9" s="39" customFormat="1">
      <c r="A114" s="53">
        <v>82</v>
      </c>
      <c r="B114" s="58" t="s">
        <v>228</v>
      </c>
      <c r="C114" s="36">
        <v>1</v>
      </c>
      <c r="D114" s="55">
        <v>4.3279999999999999E-2</v>
      </c>
      <c r="E114" s="36">
        <v>0</v>
      </c>
      <c r="F114" s="55">
        <v>0</v>
      </c>
      <c r="G114" s="36">
        <v>0</v>
      </c>
      <c r="H114" s="60">
        <v>0</v>
      </c>
      <c r="I114" s="38">
        <f t="shared" si="4"/>
        <v>4.3279999999999999E-2</v>
      </c>
    </row>
    <row r="115" spans="1:9" s="39" customFormat="1">
      <c r="A115" s="53">
        <v>83</v>
      </c>
      <c r="B115" s="58" t="s">
        <v>288</v>
      </c>
      <c r="C115" s="36">
        <v>0</v>
      </c>
      <c r="D115" s="55">
        <v>0</v>
      </c>
      <c r="E115" s="36">
        <v>0</v>
      </c>
      <c r="F115" s="55">
        <v>0</v>
      </c>
      <c r="G115" s="36">
        <v>1</v>
      </c>
      <c r="H115" s="37">
        <v>3.4188040000000003E-2</v>
      </c>
      <c r="I115" s="38">
        <f t="shared" si="4"/>
        <v>3.4188040000000003E-2</v>
      </c>
    </row>
    <row r="116" spans="1:9" s="39" customFormat="1">
      <c r="A116" s="53">
        <v>84</v>
      </c>
      <c r="B116" s="58" t="s">
        <v>294</v>
      </c>
      <c r="C116" s="36">
        <v>0</v>
      </c>
      <c r="D116" s="55">
        <v>0</v>
      </c>
      <c r="E116" s="36">
        <v>0</v>
      </c>
      <c r="F116" s="55">
        <v>0</v>
      </c>
      <c r="G116" s="36">
        <v>1</v>
      </c>
      <c r="H116" s="60">
        <v>3.3266999999999998E-2</v>
      </c>
      <c r="I116" s="38">
        <f t="shared" si="4"/>
        <v>3.3266999999999998E-2</v>
      </c>
    </row>
    <row r="117" spans="1:9" s="39" customFormat="1">
      <c r="A117" s="53">
        <v>85</v>
      </c>
      <c r="B117" s="58" t="s">
        <v>126</v>
      </c>
      <c r="C117" s="36">
        <v>1</v>
      </c>
      <c r="D117" s="60">
        <v>4.3569999999999998E-3</v>
      </c>
      <c r="E117" s="36">
        <v>1</v>
      </c>
      <c r="F117" s="55">
        <v>1.6673150390624999E-2</v>
      </c>
      <c r="G117" s="36">
        <v>1</v>
      </c>
      <c r="H117" s="60">
        <v>3.0000000000000001E-3</v>
      </c>
      <c r="I117" s="38">
        <f t="shared" si="4"/>
        <v>2.4030150390624998E-2</v>
      </c>
    </row>
    <row r="118" spans="1:9" s="39" customFormat="1">
      <c r="A118" s="53">
        <v>86</v>
      </c>
      <c r="B118" s="58" t="s">
        <v>140</v>
      </c>
      <c r="C118" s="36">
        <v>0</v>
      </c>
      <c r="D118" s="55">
        <v>0</v>
      </c>
      <c r="E118" s="36">
        <v>0</v>
      </c>
      <c r="F118" s="55">
        <v>0</v>
      </c>
      <c r="G118" s="36">
        <v>1</v>
      </c>
      <c r="H118" s="37">
        <v>1.5634840000000001E-2</v>
      </c>
      <c r="I118" s="38">
        <f t="shared" si="4"/>
        <v>1.5634840000000001E-2</v>
      </c>
    </row>
    <row r="119" spans="1:9" s="39" customFormat="1">
      <c r="A119" s="53">
        <v>87</v>
      </c>
      <c r="B119" s="130" t="s">
        <v>112</v>
      </c>
      <c r="C119" s="36">
        <v>0</v>
      </c>
      <c r="D119" s="55">
        <v>0</v>
      </c>
      <c r="E119" s="36">
        <v>0</v>
      </c>
      <c r="F119" s="55">
        <v>0</v>
      </c>
      <c r="G119" s="36">
        <v>1</v>
      </c>
      <c r="H119" s="37">
        <v>0.01</v>
      </c>
      <c r="I119" s="38">
        <f t="shared" si="4"/>
        <v>0.01</v>
      </c>
    </row>
    <row r="120" spans="1:9" s="39" customFormat="1">
      <c r="A120" s="53">
        <v>88</v>
      </c>
      <c r="B120" s="58" t="s">
        <v>241</v>
      </c>
      <c r="C120" s="36">
        <v>1</v>
      </c>
      <c r="D120" s="55">
        <v>0.01</v>
      </c>
      <c r="E120" s="36">
        <v>0</v>
      </c>
      <c r="F120" s="55">
        <v>0</v>
      </c>
      <c r="G120" s="36">
        <v>0</v>
      </c>
      <c r="H120" s="60">
        <v>0</v>
      </c>
      <c r="I120" s="38">
        <f t="shared" si="4"/>
        <v>0.01</v>
      </c>
    </row>
    <row r="121" spans="1:9" s="39" customFormat="1">
      <c r="A121" s="53">
        <v>89</v>
      </c>
      <c r="B121" s="58" t="s">
        <v>137</v>
      </c>
      <c r="C121" s="36">
        <v>0</v>
      </c>
      <c r="D121" s="55">
        <v>0</v>
      </c>
      <c r="E121" s="36">
        <v>0</v>
      </c>
      <c r="F121" s="55">
        <v>0</v>
      </c>
      <c r="G121" s="36">
        <v>1</v>
      </c>
      <c r="H121" s="37">
        <v>9.5239999999999995E-3</v>
      </c>
      <c r="I121" s="38">
        <f t="shared" si="4"/>
        <v>9.5239999999999995E-3</v>
      </c>
    </row>
    <row r="122" spans="1:9" s="39" customFormat="1">
      <c r="A122" s="53">
        <v>90</v>
      </c>
      <c r="B122" s="130" t="s">
        <v>258</v>
      </c>
      <c r="C122" s="36">
        <v>0</v>
      </c>
      <c r="D122" s="55">
        <v>0</v>
      </c>
      <c r="E122" s="36">
        <v>0</v>
      </c>
      <c r="F122" s="55">
        <v>0</v>
      </c>
      <c r="G122" s="36">
        <v>1</v>
      </c>
      <c r="H122" s="37">
        <v>8.6199999999999992E-3</v>
      </c>
      <c r="I122" s="38">
        <f t="shared" si="4"/>
        <v>8.6199999999999992E-3</v>
      </c>
    </row>
    <row r="123" spans="1:9" s="39" customFormat="1">
      <c r="A123" s="53">
        <v>91</v>
      </c>
      <c r="B123" s="58" t="s">
        <v>245</v>
      </c>
      <c r="C123" s="36">
        <v>0</v>
      </c>
      <c r="D123" s="55">
        <v>0</v>
      </c>
      <c r="E123" s="36">
        <v>0</v>
      </c>
      <c r="F123" s="55">
        <v>0</v>
      </c>
      <c r="G123" s="36">
        <v>1</v>
      </c>
      <c r="H123" s="60">
        <v>7.3787799999999997E-3</v>
      </c>
      <c r="I123" s="61">
        <f t="shared" si="4"/>
        <v>7.3787799999999997E-3</v>
      </c>
    </row>
    <row r="124" spans="1:9" s="39" customFormat="1">
      <c r="A124" s="53">
        <v>92</v>
      </c>
      <c r="B124" s="58" t="s">
        <v>259</v>
      </c>
      <c r="C124" s="36">
        <v>1</v>
      </c>
      <c r="D124" s="55">
        <v>5.0000000000000001E-3</v>
      </c>
      <c r="E124" s="36">
        <v>0</v>
      </c>
      <c r="F124" s="55">
        <v>0</v>
      </c>
      <c r="G124" s="36">
        <v>0</v>
      </c>
      <c r="H124" s="37">
        <v>0</v>
      </c>
      <c r="I124" s="38">
        <f t="shared" si="4"/>
        <v>5.0000000000000001E-3</v>
      </c>
    </row>
    <row r="125" spans="1:9" s="39" customFormat="1">
      <c r="A125" s="53">
        <v>93</v>
      </c>
      <c r="B125" s="130" t="s">
        <v>223</v>
      </c>
      <c r="C125" s="36">
        <v>0</v>
      </c>
      <c r="D125" s="55">
        <v>0</v>
      </c>
      <c r="E125" s="36">
        <v>0</v>
      </c>
      <c r="F125" s="55">
        <v>0</v>
      </c>
      <c r="G125" s="36">
        <v>1</v>
      </c>
      <c r="H125" s="60">
        <v>4.3470000000000002E-3</v>
      </c>
      <c r="I125" s="61">
        <f t="shared" si="4"/>
        <v>4.3470000000000002E-3</v>
      </c>
    </row>
    <row r="126" spans="1:9" s="39" customFormat="1">
      <c r="A126" s="53">
        <v>94</v>
      </c>
      <c r="B126" s="130" t="s">
        <v>235</v>
      </c>
      <c r="C126" s="36">
        <v>0</v>
      </c>
      <c r="D126" s="55">
        <v>0</v>
      </c>
      <c r="E126" s="36">
        <v>0</v>
      </c>
      <c r="F126" s="55">
        <v>0</v>
      </c>
      <c r="G126" s="36">
        <v>1</v>
      </c>
      <c r="H126" s="60">
        <v>4.2230000000000002E-3</v>
      </c>
      <c r="I126" s="61">
        <f t="shared" si="4"/>
        <v>4.2230000000000002E-3</v>
      </c>
    </row>
    <row r="127" spans="1:9" s="45" customFormat="1" ht="12.75">
      <c r="A127" s="143" t="s">
        <v>63</v>
      </c>
      <c r="B127" s="144"/>
      <c r="C127" s="43">
        <f t="shared" ref="C127:I127" si="5">SUM(C33:C126)</f>
        <v>1135</v>
      </c>
      <c r="D127" s="44">
        <f t="shared" si="5"/>
        <v>6350.357507470002</v>
      </c>
      <c r="E127" s="43">
        <f t="shared" si="5"/>
        <v>676</v>
      </c>
      <c r="F127" s="44">
        <f t="shared" si="5"/>
        <v>7512.0932238554715</v>
      </c>
      <c r="G127" s="43">
        <f t="shared" si="5"/>
        <v>2425</v>
      </c>
      <c r="H127" s="44">
        <f t="shared" si="5"/>
        <v>2913.2771835199997</v>
      </c>
      <c r="I127" s="44">
        <f t="shared" si="5"/>
        <v>16775.727914845469</v>
      </c>
    </row>
    <row r="128" spans="1:9" s="49" customFormat="1" ht="12.75">
      <c r="A128" s="46"/>
      <c r="B128" s="46"/>
      <c r="C128" s="47"/>
      <c r="D128" s="48"/>
      <c r="E128" s="47"/>
      <c r="F128" s="48"/>
      <c r="G128" s="47"/>
      <c r="H128" s="48"/>
      <c r="I128" s="48"/>
    </row>
    <row r="129" spans="1:12" s="49" customFormat="1" ht="12.75">
      <c r="A129" s="46"/>
      <c r="B129" s="46"/>
      <c r="C129" s="47"/>
      <c r="D129" s="48"/>
      <c r="E129" s="47"/>
      <c r="F129" s="48"/>
      <c r="G129" s="47"/>
      <c r="H129" s="48"/>
      <c r="I129" s="48"/>
    </row>
    <row r="130" spans="1:12" s="49" customFormat="1" ht="12.75">
      <c r="A130" s="46"/>
      <c r="B130" s="46"/>
      <c r="C130" s="47"/>
      <c r="D130" s="48"/>
      <c r="E130" s="47"/>
      <c r="F130" s="48"/>
      <c r="G130" s="47"/>
      <c r="H130" s="48"/>
      <c r="I130" s="48"/>
    </row>
    <row r="131" spans="1:12" ht="15.75">
      <c r="A131" s="141" t="s">
        <v>299</v>
      </c>
      <c r="B131" s="141"/>
      <c r="C131" s="141"/>
      <c r="D131" s="141"/>
      <c r="E131" s="141"/>
      <c r="F131" s="141"/>
      <c r="G131" s="141"/>
      <c r="H131" s="141"/>
      <c r="I131" s="141"/>
    </row>
    <row r="132" spans="1:12">
      <c r="A132" s="142" t="str">
        <f>A6</f>
        <v>Tính từ 01/01/2022 đến 20/8/2022</v>
      </c>
      <c r="B132" s="142"/>
      <c r="C132" s="142"/>
      <c r="D132" s="142"/>
      <c r="E132" s="142"/>
      <c r="F132" s="142"/>
      <c r="G132" s="142"/>
      <c r="H132" s="142"/>
      <c r="I132" s="142"/>
    </row>
    <row r="133" spans="1:12" ht="8.25" customHeight="1">
      <c r="A133" s="50"/>
      <c r="B133" s="51"/>
    </row>
    <row r="134" spans="1:12" ht="51">
      <c r="A134" s="28" t="s">
        <v>1</v>
      </c>
      <c r="B134" s="52" t="s">
        <v>146</v>
      </c>
      <c r="C134" s="52" t="s">
        <v>38</v>
      </c>
      <c r="D134" s="52" t="s">
        <v>39</v>
      </c>
      <c r="E134" s="52" t="s">
        <v>40</v>
      </c>
      <c r="F134" s="52" t="s">
        <v>41</v>
      </c>
      <c r="G134" s="52" t="s">
        <v>42</v>
      </c>
      <c r="H134" s="52" t="s">
        <v>43</v>
      </c>
      <c r="I134" s="32" t="s">
        <v>44</v>
      </c>
    </row>
    <row r="135" spans="1:12" s="56" customFormat="1" ht="14.25" customHeight="1">
      <c r="A135" s="53">
        <v>1</v>
      </c>
      <c r="B135" s="55" t="s">
        <v>148</v>
      </c>
      <c r="C135" s="36">
        <v>479</v>
      </c>
      <c r="D135" s="55">
        <v>309.39688855000003</v>
      </c>
      <c r="E135" s="36">
        <v>96</v>
      </c>
      <c r="F135" s="55">
        <v>1471.1531112597656</v>
      </c>
      <c r="G135" s="36">
        <v>1632</v>
      </c>
      <c r="H135" s="55">
        <v>925.67523803000017</v>
      </c>
      <c r="I135" s="38">
        <f t="shared" ref="I135:I166" si="6">D135+F135+H135</f>
        <v>2706.2252378397661</v>
      </c>
      <c r="J135" s="56">
        <f>I135/$I$127*100</f>
        <v>16.131790236326651</v>
      </c>
      <c r="K135" s="56">
        <f>F137/I137*100</f>
        <v>84.920972388239548</v>
      </c>
      <c r="L135" s="56">
        <f>I135/'[1]Thang 8 2021'!$I$136*100</f>
        <v>124.36845462778928</v>
      </c>
    </row>
    <row r="136" spans="1:12" s="56" customFormat="1" ht="14.25" customHeight="1">
      <c r="A136" s="53">
        <v>2</v>
      </c>
      <c r="B136" s="55" t="s">
        <v>151</v>
      </c>
      <c r="C136" s="36">
        <v>47</v>
      </c>
      <c r="D136" s="55">
        <v>1829.6975640000001</v>
      </c>
      <c r="E136" s="36">
        <v>14</v>
      </c>
      <c r="F136" s="55">
        <v>18.123999999999999</v>
      </c>
      <c r="G136" s="36">
        <v>130</v>
      </c>
      <c r="H136" s="55">
        <v>792.08267266999997</v>
      </c>
      <c r="I136" s="38">
        <f t="shared" si="6"/>
        <v>2639.90423667</v>
      </c>
      <c r="J136" s="56">
        <f t="shared" ref="J136:J150" si="7">I136/$I$127*100</f>
        <v>15.736451199437077</v>
      </c>
      <c r="K136" s="56">
        <f>I136/'[2]Thang 8 2021'!$I$137*100</f>
        <v>157.94696444571298</v>
      </c>
    </row>
    <row r="137" spans="1:12" s="56" customFormat="1" ht="14.25" customHeight="1">
      <c r="A137" s="53">
        <v>3</v>
      </c>
      <c r="B137" s="55" t="s">
        <v>155</v>
      </c>
      <c r="C137" s="36">
        <v>65</v>
      </c>
      <c r="D137" s="55">
        <v>226.85047899</v>
      </c>
      <c r="E137" s="36">
        <v>83</v>
      </c>
      <c r="F137" s="55">
        <v>1484.1364494750062</v>
      </c>
      <c r="G137" s="36">
        <v>38</v>
      </c>
      <c r="H137" s="55">
        <v>36.680823959999998</v>
      </c>
      <c r="I137" s="38">
        <f t="shared" si="6"/>
        <v>1747.6677524250063</v>
      </c>
      <c r="J137" s="56">
        <f t="shared" si="7"/>
        <v>10.41783558541403</v>
      </c>
      <c r="K137" s="56">
        <f>I137/'[1]Thang 8 2021'!$I$144</f>
        <v>2.3741572000192939</v>
      </c>
    </row>
    <row r="138" spans="1:12" s="56" customFormat="1" ht="14.25" customHeight="1">
      <c r="A138" s="53">
        <v>4</v>
      </c>
      <c r="B138" s="55" t="s">
        <v>170</v>
      </c>
      <c r="C138" s="36">
        <v>5</v>
      </c>
      <c r="D138" s="55">
        <v>320</v>
      </c>
      <c r="E138" s="36">
        <v>8</v>
      </c>
      <c r="F138" s="55">
        <v>1204.3667359999999</v>
      </c>
      <c r="G138" s="36">
        <v>7</v>
      </c>
      <c r="H138" s="55">
        <v>10.465306</v>
      </c>
      <c r="I138" s="38">
        <f t="shared" si="6"/>
        <v>1534.832042</v>
      </c>
      <c r="J138" s="56">
        <f t="shared" si="7"/>
        <v>9.1491233631762086</v>
      </c>
      <c r="K138" s="56">
        <f>F137/I137*100</f>
        <v>84.920972388239548</v>
      </c>
    </row>
    <row r="139" spans="1:12" s="56" customFormat="1" ht="14.25" customHeight="1">
      <c r="A139" s="53">
        <v>5</v>
      </c>
      <c r="B139" s="55" t="s">
        <v>154</v>
      </c>
      <c r="C139" s="36">
        <v>53</v>
      </c>
      <c r="D139" s="55">
        <v>805.67849200000001</v>
      </c>
      <c r="E139" s="36">
        <v>28</v>
      </c>
      <c r="F139" s="55">
        <v>396.23254221874998</v>
      </c>
      <c r="G139" s="36">
        <v>14</v>
      </c>
      <c r="H139" s="55">
        <v>7.5722581799999995</v>
      </c>
      <c r="I139" s="38">
        <f t="shared" si="6"/>
        <v>1209.4832923987501</v>
      </c>
      <c r="J139" s="56">
        <f t="shared" si="7"/>
        <v>7.2097216796681183</v>
      </c>
    </row>
    <row r="140" spans="1:12" s="56" customFormat="1" ht="14.25" customHeight="1">
      <c r="A140" s="53">
        <v>6</v>
      </c>
      <c r="B140" s="55" t="s">
        <v>160</v>
      </c>
      <c r="C140" s="36">
        <v>19</v>
      </c>
      <c r="D140" s="55">
        <v>268.11407600000001</v>
      </c>
      <c r="E140" s="36">
        <v>31</v>
      </c>
      <c r="F140" s="55">
        <v>512.598162</v>
      </c>
      <c r="G140" s="36">
        <v>18</v>
      </c>
      <c r="H140" s="55">
        <v>64.304248200000004</v>
      </c>
      <c r="I140" s="38">
        <f t="shared" si="6"/>
        <v>845.01648620000003</v>
      </c>
      <c r="J140" s="56">
        <f t="shared" si="7"/>
        <v>5.037137526844444</v>
      </c>
    </row>
    <row r="141" spans="1:12" s="56" customFormat="1" ht="14.25" customHeight="1">
      <c r="A141" s="53">
        <v>7</v>
      </c>
      <c r="B141" s="55" t="s">
        <v>150</v>
      </c>
      <c r="C141" s="36">
        <v>227</v>
      </c>
      <c r="D141" s="55">
        <v>141.41001398000003</v>
      </c>
      <c r="E141" s="36">
        <v>121</v>
      </c>
      <c r="F141" s="55">
        <v>189.63101410523439</v>
      </c>
      <c r="G141" s="36">
        <v>261</v>
      </c>
      <c r="H141" s="55">
        <v>479.74243635999994</v>
      </c>
      <c r="I141" s="38">
        <f t="shared" si="6"/>
        <v>810.78346444523436</v>
      </c>
      <c r="J141" s="56">
        <f t="shared" si="7"/>
        <v>4.8330747170007546</v>
      </c>
    </row>
    <row r="142" spans="1:12" s="56" customFormat="1" ht="14.25" customHeight="1">
      <c r="A142" s="53">
        <v>8</v>
      </c>
      <c r="B142" s="55" t="s">
        <v>153</v>
      </c>
      <c r="C142" s="36">
        <v>28</v>
      </c>
      <c r="D142" s="55">
        <v>342.47220651999999</v>
      </c>
      <c r="E142" s="36">
        <v>56</v>
      </c>
      <c r="F142" s="55">
        <v>230.51031805374998</v>
      </c>
      <c r="G142" s="36">
        <v>47</v>
      </c>
      <c r="H142" s="55">
        <v>143.77702208000002</v>
      </c>
      <c r="I142" s="38">
        <f t="shared" si="6"/>
        <v>716.75954665375002</v>
      </c>
      <c r="J142" s="56">
        <f t="shared" si="7"/>
        <v>4.2725987825509657</v>
      </c>
    </row>
    <row r="143" spans="1:12" s="56" customFormat="1" ht="14.25" customHeight="1">
      <c r="A143" s="53">
        <v>9</v>
      </c>
      <c r="B143" s="55" t="s">
        <v>158</v>
      </c>
      <c r="C143" s="36">
        <v>34</v>
      </c>
      <c r="D143" s="55">
        <v>275.01063749999997</v>
      </c>
      <c r="E143" s="36">
        <v>57</v>
      </c>
      <c r="F143" s="55">
        <v>280.57309242578123</v>
      </c>
      <c r="G143" s="36">
        <v>39</v>
      </c>
      <c r="H143" s="55">
        <v>50.642052860000014</v>
      </c>
      <c r="I143" s="38">
        <f t="shared" si="6"/>
        <v>606.22578278578123</v>
      </c>
      <c r="J143" s="56">
        <f t="shared" si="7"/>
        <v>3.6137077679312464</v>
      </c>
    </row>
    <row r="144" spans="1:12" s="56" customFormat="1" ht="14.25" customHeight="1">
      <c r="A144" s="53">
        <v>10</v>
      </c>
      <c r="B144" s="54" t="s">
        <v>180</v>
      </c>
      <c r="C144" s="36">
        <v>11</v>
      </c>
      <c r="D144" s="55">
        <v>152.841962</v>
      </c>
      <c r="E144" s="36">
        <v>2</v>
      </c>
      <c r="F144" s="55">
        <v>400</v>
      </c>
      <c r="G144" s="36">
        <v>1</v>
      </c>
      <c r="H144" s="55">
        <v>5.1844809999999998E-2</v>
      </c>
      <c r="I144" s="38">
        <f t="shared" si="6"/>
        <v>552.89380681</v>
      </c>
      <c r="J144" s="56">
        <f t="shared" si="7"/>
        <v>3.2957962218779406</v>
      </c>
    </row>
    <row r="145" spans="1:10" s="56" customFormat="1" ht="14.25" customHeight="1">
      <c r="A145" s="53">
        <v>11</v>
      </c>
      <c r="B145" s="55" t="s">
        <v>156</v>
      </c>
      <c r="C145" s="36">
        <v>6</v>
      </c>
      <c r="D145" s="55">
        <v>147.66938200000001</v>
      </c>
      <c r="E145" s="36">
        <v>32</v>
      </c>
      <c r="F145" s="55">
        <v>268.60861699999998</v>
      </c>
      <c r="G145" s="36">
        <v>9</v>
      </c>
      <c r="H145" s="55">
        <v>34.600772859999999</v>
      </c>
      <c r="I145" s="38">
        <f t="shared" si="6"/>
        <v>450.87877186000003</v>
      </c>
      <c r="J145" s="56">
        <f t="shared" si="7"/>
        <v>2.6876852923979562</v>
      </c>
    </row>
    <row r="146" spans="1:10" s="56" customFormat="1" ht="14.25" customHeight="1">
      <c r="A146" s="53">
        <v>12</v>
      </c>
      <c r="B146" s="55" t="s">
        <v>157</v>
      </c>
      <c r="C146" s="36">
        <v>14</v>
      </c>
      <c r="D146" s="55">
        <v>77.161405000000002</v>
      </c>
      <c r="E146" s="36">
        <v>30</v>
      </c>
      <c r="F146" s="55">
        <v>327.51502462500002</v>
      </c>
      <c r="G146" s="36">
        <v>3</v>
      </c>
      <c r="H146" s="55">
        <v>0.75803962999999985</v>
      </c>
      <c r="I146" s="38">
        <f t="shared" si="6"/>
        <v>405.43446925500001</v>
      </c>
      <c r="J146" s="56">
        <f t="shared" si="7"/>
        <v>2.416792113659735</v>
      </c>
    </row>
    <row r="147" spans="1:10" s="56" customFormat="1" ht="14.25" customHeight="1">
      <c r="A147" s="53">
        <v>13</v>
      </c>
      <c r="B147" s="55" t="s">
        <v>152</v>
      </c>
      <c r="C147" s="36">
        <v>10</v>
      </c>
      <c r="D147" s="55">
        <v>145.34964500000001</v>
      </c>
      <c r="E147" s="36">
        <v>4</v>
      </c>
      <c r="F147" s="55">
        <v>49.284058000000002</v>
      </c>
      <c r="G147" s="36">
        <v>14</v>
      </c>
      <c r="H147" s="55">
        <v>162.39136067000001</v>
      </c>
      <c r="I147" s="38">
        <f t="shared" si="6"/>
        <v>357.02506367000001</v>
      </c>
      <c r="J147" s="56">
        <f t="shared" si="7"/>
        <v>2.1282239762249313</v>
      </c>
    </row>
    <row r="148" spans="1:10" s="56" customFormat="1" ht="14.25" customHeight="1">
      <c r="A148" s="53">
        <v>14</v>
      </c>
      <c r="B148" s="55" t="s">
        <v>168</v>
      </c>
      <c r="C148" s="36">
        <v>3</v>
      </c>
      <c r="D148" s="55">
        <v>8.8170000000000002</v>
      </c>
      <c r="E148" s="36">
        <v>16</v>
      </c>
      <c r="F148" s="55">
        <v>245.18700699999999</v>
      </c>
      <c r="G148" s="36">
        <v>3</v>
      </c>
      <c r="H148" s="55">
        <v>5.2129759500000006</v>
      </c>
      <c r="I148" s="38">
        <f t="shared" si="6"/>
        <v>259.21698294999999</v>
      </c>
      <c r="J148" s="56">
        <f t="shared" si="7"/>
        <v>1.5451906722963074</v>
      </c>
    </row>
    <row r="149" spans="1:10" s="56" customFormat="1" ht="14.25" customHeight="1">
      <c r="A149" s="53">
        <v>15</v>
      </c>
      <c r="B149" s="55" t="s">
        <v>162</v>
      </c>
      <c r="C149" s="36">
        <v>9</v>
      </c>
      <c r="D149" s="55">
        <v>30.247907000000001</v>
      </c>
      <c r="E149" s="36">
        <v>20</v>
      </c>
      <c r="F149" s="55">
        <v>207.77123796875</v>
      </c>
      <c r="G149" s="36">
        <v>14</v>
      </c>
      <c r="H149" s="55">
        <v>3.99344397</v>
      </c>
      <c r="I149" s="38">
        <f t="shared" si="6"/>
        <v>242.01258893874999</v>
      </c>
      <c r="J149" s="56">
        <f t="shared" si="7"/>
        <v>1.4426353966112195</v>
      </c>
    </row>
    <row r="150" spans="1:10" s="56" customFormat="1" ht="14.25" customHeight="1">
      <c r="A150" s="53">
        <v>16</v>
      </c>
      <c r="B150" s="55" t="s">
        <v>149</v>
      </c>
      <c r="C150" s="36">
        <v>5</v>
      </c>
      <c r="D150" s="55">
        <v>217</v>
      </c>
      <c r="E150" s="36">
        <v>13</v>
      </c>
      <c r="F150" s="55">
        <v>14.5333326875</v>
      </c>
      <c r="G150" s="36">
        <v>6</v>
      </c>
      <c r="H150" s="55">
        <v>5.2721981399999995</v>
      </c>
      <c r="I150" s="38">
        <f t="shared" si="6"/>
        <v>236.80553082750001</v>
      </c>
      <c r="J150" s="56">
        <f t="shared" si="7"/>
        <v>1.4115961586259511</v>
      </c>
    </row>
    <row r="151" spans="1:10" s="56" customFormat="1" ht="14.25" customHeight="1">
      <c r="A151" s="53">
        <v>17</v>
      </c>
      <c r="B151" s="55" t="s">
        <v>181</v>
      </c>
      <c r="C151" s="36">
        <v>2</v>
      </c>
      <c r="D151" s="55">
        <v>194.67071100000001</v>
      </c>
      <c r="E151" s="36">
        <v>2</v>
      </c>
      <c r="F151" s="55">
        <v>2.1363E-2</v>
      </c>
      <c r="G151" s="36">
        <v>1</v>
      </c>
      <c r="H151" s="55">
        <v>0.13043399999999999</v>
      </c>
      <c r="I151" s="38">
        <f t="shared" si="6"/>
        <v>194.82250800000003</v>
      </c>
    </row>
    <row r="152" spans="1:10" s="56" customFormat="1" ht="14.25" customHeight="1">
      <c r="A152" s="53">
        <v>18</v>
      </c>
      <c r="B152" s="55" t="s">
        <v>163</v>
      </c>
      <c r="C152" s="36">
        <v>25</v>
      </c>
      <c r="D152" s="55">
        <v>100.90035639999999</v>
      </c>
      <c r="E152" s="36">
        <v>10</v>
      </c>
      <c r="F152" s="55">
        <v>73.494546949996945</v>
      </c>
      <c r="G152" s="36">
        <v>2</v>
      </c>
      <c r="H152" s="55">
        <v>6.5384781799999994</v>
      </c>
      <c r="I152" s="38">
        <f t="shared" si="6"/>
        <v>180.93338152999692</v>
      </c>
    </row>
    <row r="153" spans="1:10" s="56" customFormat="1" ht="14.25" customHeight="1">
      <c r="A153" s="53">
        <v>19</v>
      </c>
      <c r="B153" s="62" t="s">
        <v>177</v>
      </c>
      <c r="C153" s="36">
        <v>5</v>
      </c>
      <c r="D153" s="55">
        <v>146.36000000000001</v>
      </c>
      <c r="E153" s="36">
        <v>0</v>
      </c>
      <c r="F153" s="55">
        <v>0</v>
      </c>
      <c r="G153" s="36">
        <v>3</v>
      </c>
      <c r="H153" s="55">
        <v>0.28393091999999998</v>
      </c>
      <c r="I153" s="38">
        <f t="shared" si="6"/>
        <v>146.64393092</v>
      </c>
    </row>
    <row r="154" spans="1:10" s="56" customFormat="1" ht="14.25" customHeight="1">
      <c r="A154" s="53">
        <v>20</v>
      </c>
      <c r="B154" s="55" t="s">
        <v>166</v>
      </c>
      <c r="C154" s="36">
        <v>5</v>
      </c>
      <c r="D154" s="55">
        <v>65.819749000000002</v>
      </c>
      <c r="E154" s="36">
        <v>4</v>
      </c>
      <c r="F154" s="55">
        <v>60.192689999999999</v>
      </c>
      <c r="G154" s="36">
        <v>1</v>
      </c>
      <c r="H154" s="55">
        <v>1.4953492399999999</v>
      </c>
      <c r="I154" s="38">
        <f t="shared" si="6"/>
        <v>127.50778824</v>
      </c>
    </row>
    <row r="155" spans="1:10" s="56" customFormat="1" ht="14.25" customHeight="1">
      <c r="A155" s="53">
        <v>21</v>
      </c>
      <c r="B155" s="55" t="s">
        <v>192</v>
      </c>
      <c r="C155" s="36">
        <v>2</v>
      </c>
      <c r="D155" s="55">
        <v>105.250092</v>
      </c>
      <c r="E155" s="36">
        <v>0</v>
      </c>
      <c r="F155" s="55">
        <v>0</v>
      </c>
      <c r="G155" s="36">
        <v>1</v>
      </c>
      <c r="H155" s="55">
        <v>4.5428163000000001</v>
      </c>
      <c r="I155" s="38">
        <f t="shared" si="6"/>
        <v>109.79290829999999</v>
      </c>
    </row>
    <row r="156" spans="1:10" s="56" customFormat="1" ht="14.25" customHeight="1">
      <c r="A156" s="53">
        <v>22</v>
      </c>
      <c r="B156" s="55" t="s">
        <v>161</v>
      </c>
      <c r="C156" s="36">
        <v>29</v>
      </c>
      <c r="D156" s="55">
        <v>67.753756530000004</v>
      </c>
      <c r="E156" s="36">
        <v>22</v>
      </c>
      <c r="F156" s="55">
        <v>-16.235001</v>
      </c>
      <c r="G156" s="36">
        <v>36</v>
      </c>
      <c r="H156" s="55">
        <v>56.802528699999996</v>
      </c>
      <c r="I156" s="38">
        <f t="shared" si="6"/>
        <v>108.32128423</v>
      </c>
    </row>
    <row r="157" spans="1:10" s="56" customFormat="1" ht="14.25" customHeight="1">
      <c r="A157" s="53">
        <v>23</v>
      </c>
      <c r="B157" s="55" t="s">
        <v>169</v>
      </c>
      <c r="C157" s="36">
        <v>14</v>
      </c>
      <c r="D157" s="55">
        <v>74.438946000000001</v>
      </c>
      <c r="E157" s="36">
        <v>2</v>
      </c>
      <c r="F157" s="55">
        <v>15.444907000000001</v>
      </c>
      <c r="G157" s="36">
        <v>2</v>
      </c>
      <c r="H157" s="55">
        <v>0.22053247999999998</v>
      </c>
      <c r="I157" s="38">
        <f t="shared" si="6"/>
        <v>90.104385480000005</v>
      </c>
    </row>
    <row r="158" spans="1:10" s="56" customFormat="1" ht="14.25" customHeight="1">
      <c r="A158" s="53">
        <v>24</v>
      </c>
      <c r="B158" s="55" t="s">
        <v>175</v>
      </c>
      <c r="C158" s="36">
        <v>1</v>
      </c>
      <c r="D158" s="55">
        <v>6</v>
      </c>
      <c r="E158" s="36">
        <v>0</v>
      </c>
      <c r="F158" s="55">
        <v>0</v>
      </c>
      <c r="G158" s="36">
        <v>7</v>
      </c>
      <c r="H158" s="55">
        <v>76.580032569999986</v>
      </c>
      <c r="I158" s="38">
        <f t="shared" si="6"/>
        <v>82.580032569999986</v>
      </c>
    </row>
    <row r="159" spans="1:10" s="56" customFormat="1" ht="14.25" customHeight="1">
      <c r="A159" s="53">
        <v>25</v>
      </c>
      <c r="B159" s="55" t="s">
        <v>159</v>
      </c>
      <c r="C159" s="36">
        <v>5</v>
      </c>
      <c r="D159" s="55">
        <v>60</v>
      </c>
      <c r="E159" s="36">
        <v>4</v>
      </c>
      <c r="F159" s="55">
        <v>17.017683999999999</v>
      </c>
      <c r="G159" s="36">
        <v>3</v>
      </c>
      <c r="H159" s="55">
        <v>0.69459451000000005</v>
      </c>
      <c r="I159" s="38">
        <f t="shared" si="6"/>
        <v>77.712278510000004</v>
      </c>
    </row>
    <row r="160" spans="1:10" s="56" customFormat="1" ht="14.25" customHeight="1">
      <c r="A160" s="53">
        <v>26</v>
      </c>
      <c r="B160" s="55" t="s">
        <v>165</v>
      </c>
      <c r="C160" s="36">
        <v>2</v>
      </c>
      <c r="D160" s="55">
        <v>57.723300000000002</v>
      </c>
      <c r="E160" s="36">
        <v>2</v>
      </c>
      <c r="F160" s="55">
        <v>13.5</v>
      </c>
      <c r="G160" s="36">
        <v>1</v>
      </c>
      <c r="H160" s="55">
        <v>3.5427000000000001E-4</v>
      </c>
      <c r="I160" s="38">
        <f t="shared" si="6"/>
        <v>71.223654269999997</v>
      </c>
    </row>
    <row r="161" spans="1:9" s="56" customFormat="1" ht="14.25" customHeight="1">
      <c r="A161" s="53">
        <v>27</v>
      </c>
      <c r="B161" s="55" t="s">
        <v>164</v>
      </c>
      <c r="C161" s="36">
        <v>4</v>
      </c>
      <c r="D161" s="55">
        <v>29.72363</v>
      </c>
      <c r="E161" s="36">
        <v>0</v>
      </c>
      <c r="F161" s="55">
        <v>0</v>
      </c>
      <c r="G161" s="36">
        <v>5</v>
      </c>
      <c r="H161" s="55">
        <v>10.763904570000001</v>
      </c>
      <c r="I161" s="38">
        <f t="shared" si="6"/>
        <v>40.487534570000001</v>
      </c>
    </row>
    <row r="162" spans="1:9" s="56" customFormat="1" ht="14.25" customHeight="1">
      <c r="A162" s="53">
        <v>28</v>
      </c>
      <c r="B162" s="55" t="s">
        <v>172</v>
      </c>
      <c r="C162" s="36">
        <v>2</v>
      </c>
      <c r="D162" s="55">
        <v>18.7</v>
      </c>
      <c r="E162" s="36">
        <v>7</v>
      </c>
      <c r="F162" s="55">
        <v>20.170364898437501</v>
      </c>
      <c r="G162" s="36">
        <v>1</v>
      </c>
      <c r="H162" s="55">
        <v>0.12923793</v>
      </c>
      <c r="I162" s="38">
        <f t="shared" si="6"/>
        <v>38.999602828437503</v>
      </c>
    </row>
    <row r="163" spans="1:9" s="56" customFormat="1" ht="14.25" customHeight="1">
      <c r="A163" s="53">
        <v>29</v>
      </c>
      <c r="B163" s="55" t="s">
        <v>167</v>
      </c>
      <c r="C163" s="36">
        <v>4</v>
      </c>
      <c r="D163" s="55">
        <v>28.943000000000001</v>
      </c>
      <c r="E163" s="36">
        <v>1</v>
      </c>
      <c r="F163" s="55">
        <v>1.4</v>
      </c>
      <c r="G163" s="36">
        <v>13</v>
      </c>
      <c r="H163" s="55">
        <v>0.54456722999999996</v>
      </c>
      <c r="I163" s="38">
        <f t="shared" si="6"/>
        <v>30.887567229999998</v>
      </c>
    </row>
    <row r="164" spans="1:9" s="56" customFormat="1" ht="14.25" customHeight="1">
      <c r="A164" s="53">
        <v>30</v>
      </c>
      <c r="B164" s="55" t="s">
        <v>173</v>
      </c>
      <c r="C164" s="36">
        <v>5</v>
      </c>
      <c r="D164" s="55">
        <v>24.797000000000001</v>
      </c>
      <c r="E164" s="36">
        <v>0</v>
      </c>
      <c r="F164" s="55">
        <v>0</v>
      </c>
      <c r="G164" s="36">
        <v>1</v>
      </c>
      <c r="H164" s="55">
        <v>3.8094000000000003E-2</v>
      </c>
      <c r="I164" s="38">
        <f t="shared" si="6"/>
        <v>24.835094000000002</v>
      </c>
    </row>
    <row r="165" spans="1:9" s="56" customFormat="1" ht="14.25" customHeight="1">
      <c r="A165" s="53">
        <v>31</v>
      </c>
      <c r="B165" s="55" t="s">
        <v>189</v>
      </c>
      <c r="C165" s="36">
        <v>2</v>
      </c>
      <c r="D165" s="55">
        <v>23</v>
      </c>
      <c r="E165" s="36">
        <v>0</v>
      </c>
      <c r="F165" s="55">
        <v>0</v>
      </c>
      <c r="G165" s="36">
        <v>1</v>
      </c>
      <c r="H165" s="55">
        <v>8.8235300000000013E-3</v>
      </c>
      <c r="I165" s="38">
        <f t="shared" si="6"/>
        <v>23.008823530000001</v>
      </c>
    </row>
    <row r="166" spans="1:9" s="56" customFormat="1" ht="14.25" customHeight="1">
      <c r="A166" s="53">
        <v>32</v>
      </c>
      <c r="B166" s="55" t="s">
        <v>147</v>
      </c>
      <c r="C166" s="36">
        <v>1</v>
      </c>
      <c r="D166" s="55">
        <v>18.350000000000001</v>
      </c>
      <c r="E166" s="36">
        <v>0</v>
      </c>
      <c r="F166" s="55">
        <v>0</v>
      </c>
      <c r="G166" s="36">
        <v>0</v>
      </c>
      <c r="H166" s="55">
        <v>0</v>
      </c>
      <c r="I166" s="38">
        <f t="shared" si="6"/>
        <v>18.350000000000001</v>
      </c>
    </row>
    <row r="167" spans="1:9" s="56" customFormat="1" ht="14.25" customHeight="1">
      <c r="A167" s="53">
        <v>33</v>
      </c>
      <c r="B167" s="55" t="s">
        <v>174</v>
      </c>
      <c r="C167" s="36">
        <v>2</v>
      </c>
      <c r="D167" s="55">
        <v>16.063357</v>
      </c>
      <c r="E167" s="36">
        <v>0</v>
      </c>
      <c r="F167" s="55">
        <v>0</v>
      </c>
      <c r="G167" s="36">
        <v>5</v>
      </c>
      <c r="H167" s="55">
        <v>0.99219414999999989</v>
      </c>
      <c r="I167" s="38">
        <f t="shared" ref="I167:I198" si="8">D167+F167+H167</f>
        <v>17.055551149999999</v>
      </c>
    </row>
    <row r="168" spans="1:9" s="56" customFormat="1" ht="14.25" customHeight="1">
      <c r="A168" s="53">
        <v>34</v>
      </c>
      <c r="B168" s="55" t="s">
        <v>179</v>
      </c>
      <c r="C168" s="36">
        <v>1</v>
      </c>
      <c r="D168" s="55">
        <v>0.48499999999999999</v>
      </c>
      <c r="E168" s="36">
        <v>2</v>
      </c>
      <c r="F168" s="55">
        <v>15.153307</v>
      </c>
      <c r="G168" s="36">
        <v>3</v>
      </c>
      <c r="H168" s="55">
        <v>1.3101068999999999</v>
      </c>
      <c r="I168" s="38">
        <f t="shared" si="8"/>
        <v>16.948413899999998</v>
      </c>
    </row>
    <row r="169" spans="1:9" s="56" customFormat="1" ht="14.25" customHeight="1">
      <c r="A169" s="53">
        <v>35</v>
      </c>
      <c r="B169" s="55" t="s">
        <v>197</v>
      </c>
      <c r="C169" s="36">
        <v>1</v>
      </c>
      <c r="D169" s="55">
        <v>1.26</v>
      </c>
      <c r="E169" s="36">
        <v>2</v>
      </c>
      <c r="F169" s="55">
        <v>2.3423050000000001</v>
      </c>
      <c r="G169" s="36">
        <v>7</v>
      </c>
      <c r="H169" s="55">
        <v>7.4653825999999999</v>
      </c>
      <c r="I169" s="38">
        <f t="shared" si="8"/>
        <v>11.067687599999999</v>
      </c>
    </row>
    <row r="170" spans="1:9" s="56" customFormat="1" ht="14.25" customHeight="1">
      <c r="A170" s="53">
        <v>36</v>
      </c>
      <c r="B170" s="54" t="s">
        <v>188</v>
      </c>
      <c r="C170" s="36">
        <v>3</v>
      </c>
      <c r="D170" s="55">
        <v>6.6118750000000004</v>
      </c>
      <c r="E170" s="36">
        <v>0</v>
      </c>
      <c r="F170" s="55">
        <v>0</v>
      </c>
      <c r="G170" s="36">
        <v>4</v>
      </c>
      <c r="H170" s="55">
        <v>0.93266393999999997</v>
      </c>
      <c r="I170" s="38">
        <f t="shared" si="8"/>
        <v>7.5445389400000007</v>
      </c>
    </row>
    <row r="171" spans="1:9" s="56" customFormat="1" ht="14.25" customHeight="1">
      <c r="A171" s="53">
        <v>37</v>
      </c>
      <c r="B171" s="55" t="s">
        <v>176</v>
      </c>
      <c r="C171" s="36">
        <v>3</v>
      </c>
      <c r="D171" s="55">
        <v>5.0138360000000004</v>
      </c>
      <c r="E171" s="36">
        <v>1</v>
      </c>
      <c r="F171" s="55">
        <v>2.02</v>
      </c>
      <c r="G171" s="36">
        <v>1</v>
      </c>
      <c r="H171" s="55">
        <v>0.39452920000000002</v>
      </c>
      <c r="I171" s="38">
        <f t="shared" si="8"/>
        <v>7.4283652000000009</v>
      </c>
    </row>
    <row r="172" spans="1:9" s="56" customFormat="1" ht="14.25" customHeight="1">
      <c r="A172" s="53">
        <v>38</v>
      </c>
      <c r="B172" s="54" t="s">
        <v>186</v>
      </c>
      <c r="C172" s="36">
        <v>1</v>
      </c>
      <c r="D172" s="55">
        <v>0.76524000000000003</v>
      </c>
      <c r="E172" s="36">
        <v>0</v>
      </c>
      <c r="F172" s="55">
        <v>0</v>
      </c>
      <c r="G172" s="36">
        <v>46</v>
      </c>
      <c r="H172" s="55">
        <v>6.314963950000001</v>
      </c>
      <c r="I172" s="38">
        <f t="shared" si="8"/>
        <v>7.0802039500000014</v>
      </c>
    </row>
    <row r="173" spans="1:9" s="56" customFormat="1" ht="14.25" customHeight="1">
      <c r="A173" s="53">
        <v>39</v>
      </c>
      <c r="B173" s="55" t="s">
        <v>183</v>
      </c>
      <c r="C173" s="36">
        <v>0</v>
      </c>
      <c r="D173" s="55">
        <v>0</v>
      </c>
      <c r="E173" s="36">
        <v>2</v>
      </c>
      <c r="F173" s="55">
        <v>3.8219411874999998</v>
      </c>
      <c r="G173" s="36">
        <v>15</v>
      </c>
      <c r="H173" s="55">
        <v>2.5978457100000001</v>
      </c>
      <c r="I173" s="38">
        <f t="shared" si="8"/>
        <v>6.4197868974999999</v>
      </c>
    </row>
    <row r="174" spans="1:9" s="56" customFormat="1" ht="14.25" customHeight="1">
      <c r="A174" s="53">
        <v>40</v>
      </c>
      <c r="B174" s="55" t="s">
        <v>185</v>
      </c>
      <c r="C174" s="36">
        <v>0</v>
      </c>
      <c r="D174" s="55">
        <v>0</v>
      </c>
      <c r="E174" s="36">
        <v>2</v>
      </c>
      <c r="F174" s="55">
        <v>3.9393349999999998</v>
      </c>
      <c r="G174" s="36">
        <v>1</v>
      </c>
      <c r="H174" s="55">
        <v>1.06120327</v>
      </c>
      <c r="I174" s="38">
        <f t="shared" si="8"/>
        <v>5.0005382699999998</v>
      </c>
    </row>
    <row r="175" spans="1:9" s="56" customFormat="1" ht="14.25" customHeight="1">
      <c r="A175" s="53">
        <v>41</v>
      </c>
      <c r="B175" s="55" t="s">
        <v>193</v>
      </c>
      <c r="C175" s="36">
        <v>0</v>
      </c>
      <c r="D175" s="55">
        <v>0</v>
      </c>
      <c r="E175" s="36">
        <v>1</v>
      </c>
      <c r="F175" s="55">
        <v>-0.44500000000000001</v>
      </c>
      <c r="G175" s="36">
        <v>3</v>
      </c>
      <c r="H175" s="55">
        <v>2.2255980000000002</v>
      </c>
      <c r="I175" s="38">
        <f t="shared" si="8"/>
        <v>1.7805980000000001</v>
      </c>
    </row>
    <row r="176" spans="1:9" s="56" customFormat="1" ht="14.25" customHeight="1">
      <c r="A176" s="53">
        <v>42</v>
      </c>
      <c r="B176" s="55" t="s">
        <v>199</v>
      </c>
      <c r="C176" s="36"/>
      <c r="D176" s="55"/>
      <c r="E176" s="36">
        <v>0</v>
      </c>
      <c r="F176" s="55">
        <v>0</v>
      </c>
      <c r="G176" s="36">
        <v>1</v>
      </c>
      <c r="H176" s="55">
        <v>1.7231723600000002</v>
      </c>
      <c r="I176" s="38">
        <f t="shared" si="8"/>
        <v>1.7231723600000002</v>
      </c>
    </row>
    <row r="177" spans="1:9" s="56" customFormat="1" ht="14.25" customHeight="1">
      <c r="A177" s="53">
        <v>43</v>
      </c>
      <c r="B177" s="55" t="s">
        <v>182</v>
      </c>
      <c r="C177" s="36">
        <v>0</v>
      </c>
      <c r="D177" s="55">
        <v>0</v>
      </c>
      <c r="E177" s="36">
        <v>0</v>
      </c>
      <c r="F177" s="55">
        <v>0</v>
      </c>
      <c r="G177" s="36">
        <v>6</v>
      </c>
      <c r="H177" s="55">
        <v>1.4598763100000001</v>
      </c>
      <c r="I177" s="38">
        <f t="shared" si="8"/>
        <v>1.4598763100000001</v>
      </c>
    </row>
    <row r="178" spans="1:9" s="56" customFormat="1" ht="14.25" customHeight="1">
      <c r="A178" s="53">
        <v>44</v>
      </c>
      <c r="B178" s="55" t="s">
        <v>178</v>
      </c>
      <c r="C178" s="36">
        <v>0</v>
      </c>
      <c r="D178" s="55">
        <v>0</v>
      </c>
      <c r="E178" s="36">
        <v>0</v>
      </c>
      <c r="F178" s="55">
        <v>0</v>
      </c>
      <c r="G178" s="36">
        <v>2</v>
      </c>
      <c r="H178" s="55">
        <v>1.23472885</v>
      </c>
      <c r="I178" s="38">
        <f t="shared" si="8"/>
        <v>1.23472885</v>
      </c>
    </row>
    <row r="179" spans="1:9" s="56" customFormat="1" ht="14.25" customHeight="1">
      <c r="A179" s="53">
        <v>45</v>
      </c>
      <c r="B179" s="55" t="s">
        <v>191</v>
      </c>
      <c r="C179" s="36">
        <v>0</v>
      </c>
      <c r="D179" s="55">
        <v>0</v>
      </c>
      <c r="E179" s="36">
        <v>0</v>
      </c>
      <c r="F179" s="55">
        <v>0</v>
      </c>
      <c r="G179" s="36">
        <v>2</v>
      </c>
      <c r="H179" s="55">
        <v>1.1280362500000001</v>
      </c>
      <c r="I179" s="38">
        <f t="shared" si="8"/>
        <v>1.1280362500000001</v>
      </c>
    </row>
    <row r="180" spans="1:9" s="56" customFormat="1" ht="14.25" customHeight="1">
      <c r="A180" s="53">
        <v>46</v>
      </c>
      <c r="B180" s="55" t="s">
        <v>194</v>
      </c>
      <c r="C180" s="36">
        <v>0</v>
      </c>
      <c r="D180" s="55">
        <v>0</v>
      </c>
      <c r="E180" s="36">
        <v>0</v>
      </c>
      <c r="F180" s="55">
        <v>0</v>
      </c>
      <c r="G180" s="36">
        <v>4</v>
      </c>
      <c r="H180" s="55">
        <v>0.86432255000000002</v>
      </c>
      <c r="I180" s="38">
        <f t="shared" si="8"/>
        <v>0.86432255000000002</v>
      </c>
    </row>
    <row r="181" spans="1:9" s="56" customFormat="1" ht="14.25" customHeight="1">
      <c r="A181" s="53">
        <v>47</v>
      </c>
      <c r="B181" s="55" t="s">
        <v>196</v>
      </c>
      <c r="C181" s="36">
        <v>0</v>
      </c>
      <c r="D181" s="55">
        <v>0</v>
      </c>
      <c r="E181" s="36">
        <v>0</v>
      </c>
      <c r="F181" s="55">
        <v>0</v>
      </c>
      <c r="G181" s="36">
        <v>3</v>
      </c>
      <c r="H181" s="55">
        <v>0.57247375</v>
      </c>
      <c r="I181" s="38">
        <f t="shared" si="8"/>
        <v>0.57247375</v>
      </c>
    </row>
    <row r="182" spans="1:9" s="56" customFormat="1" ht="14.25" customHeight="1">
      <c r="A182" s="53">
        <v>48</v>
      </c>
      <c r="B182" s="55" t="s">
        <v>265</v>
      </c>
      <c r="C182" s="36">
        <v>0</v>
      </c>
      <c r="D182" s="55">
        <v>0</v>
      </c>
      <c r="E182" s="36">
        <v>0</v>
      </c>
      <c r="F182" s="55">
        <v>0</v>
      </c>
      <c r="G182" s="36">
        <v>3</v>
      </c>
      <c r="H182" s="55">
        <v>0.46816140000000001</v>
      </c>
      <c r="I182" s="38">
        <f t="shared" si="8"/>
        <v>0.46816140000000001</v>
      </c>
    </row>
    <row r="183" spans="1:9" s="56" customFormat="1" ht="14.25" customHeight="1">
      <c r="A183" s="53">
        <v>49</v>
      </c>
      <c r="B183" s="55" t="s">
        <v>187</v>
      </c>
      <c r="C183" s="36">
        <v>1</v>
      </c>
      <c r="D183" s="55">
        <v>0.01</v>
      </c>
      <c r="E183" s="36">
        <v>0</v>
      </c>
      <c r="F183" s="55">
        <v>0</v>
      </c>
      <c r="G183" s="36">
        <v>2</v>
      </c>
      <c r="H183" s="55">
        <v>0.19557252000000003</v>
      </c>
      <c r="I183" s="38">
        <f t="shared" si="8"/>
        <v>0.20557252000000004</v>
      </c>
    </row>
    <row r="184" spans="1:9" s="56" customFormat="1" ht="14.25" customHeight="1">
      <c r="A184" s="53">
        <v>50</v>
      </c>
      <c r="B184" s="55" t="s">
        <v>195</v>
      </c>
      <c r="C184" s="36">
        <v>0</v>
      </c>
      <c r="D184" s="55">
        <v>0</v>
      </c>
      <c r="E184" s="36">
        <v>0</v>
      </c>
      <c r="F184" s="55">
        <v>0</v>
      </c>
      <c r="G184" s="36">
        <v>1</v>
      </c>
      <c r="H184" s="55">
        <v>0.13715442</v>
      </c>
      <c r="I184" s="38">
        <f t="shared" si="8"/>
        <v>0.13715442</v>
      </c>
    </row>
    <row r="185" spans="1:9" s="56" customFormat="1" ht="14.25" customHeight="1">
      <c r="A185" s="53">
        <v>51</v>
      </c>
      <c r="B185" s="55" t="s">
        <v>190</v>
      </c>
      <c r="C185" s="36">
        <v>0</v>
      </c>
      <c r="D185" s="55">
        <v>0</v>
      </c>
      <c r="E185" s="36">
        <v>0</v>
      </c>
      <c r="F185" s="55">
        <v>0</v>
      </c>
      <c r="G185" s="36">
        <v>1</v>
      </c>
      <c r="H185" s="55">
        <v>0.10765653</v>
      </c>
      <c r="I185" s="38">
        <f t="shared" si="8"/>
        <v>0.10765653</v>
      </c>
    </row>
    <row r="186" spans="1:9" s="56" customFormat="1" ht="14.25" customHeight="1">
      <c r="A186" s="53">
        <v>52</v>
      </c>
      <c r="B186" s="55" t="s">
        <v>200</v>
      </c>
      <c r="C186" s="36">
        <v>0</v>
      </c>
      <c r="D186" s="55">
        <v>0</v>
      </c>
      <c r="E186" s="36">
        <v>0</v>
      </c>
      <c r="F186" s="55">
        <v>0</v>
      </c>
      <c r="G186" s="36">
        <v>1</v>
      </c>
      <c r="H186" s="55">
        <v>9.5168059999999999E-2</v>
      </c>
      <c r="I186" s="38">
        <f t="shared" si="8"/>
        <v>9.5168059999999999E-2</v>
      </c>
    </row>
    <row r="187" spans="1:9" s="56" customFormat="1" ht="14.25" customHeight="1">
      <c r="A187" s="53">
        <v>53</v>
      </c>
      <c r="B187" s="55" t="s">
        <v>171</v>
      </c>
      <c r="C187" s="36">
        <v>0</v>
      </c>
      <c r="D187" s="55">
        <v>0</v>
      </c>
      <c r="E187" s="36">
        <v>1</v>
      </c>
      <c r="F187" s="55">
        <v>3.0078000000000001E-2</v>
      </c>
      <c r="G187" s="36">
        <v>0</v>
      </c>
      <c r="H187" s="55">
        <v>0</v>
      </c>
      <c r="I187" s="38">
        <f t="shared" si="8"/>
        <v>3.0078000000000001E-2</v>
      </c>
    </row>
    <row r="188" spans="1:9" s="45" customFormat="1" ht="12.75">
      <c r="A188" s="135" t="s">
        <v>63</v>
      </c>
      <c r="B188" s="136"/>
      <c r="C188" s="63">
        <f t="shared" ref="C188:I188" si="9">SUM(C135:C187)</f>
        <v>1135</v>
      </c>
      <c r="D188" s="64">
        <f t="shared" si="9"/>
        <v>6350.3575074700002</v>
      </c>
      <c r="E188" s="63">
        <f t="shared" si="9"/>
        <v>676</v>
      </c>
      <c r="F188" s="64">
        <f t="shared" si="9"/>
        <v>7512.0932238554706</v>
      </c>
      <c r="G188" s="63">
        <f>SUM(G135:G187)</f>
        <v>2425</v>
      </c>
      <c r="H188" s="64">
        <f t="shared" si="9"/>
        <v>2913.2771835200006</v>
      </c>
      <c r="I188" s="65">
        <f t="shared" si="9"/>
        <v>16775.727914845465</v>
      </c>
    </row>
  </sheetData>
  <autoFilter ref="A8:I188"/>
  <sortState ref="B135:I187">
    <sortCondition descending="1" ref="I135:I187"/>
  </sortState>
  <mergeCells count="10">
    <mergeCell ref="A1:I1"/>
    <mergeCell ref="A188:B188"/>
    <mergeCell ref="A5:I5"/>
    <mergeCell ref="A6:I6"/>
    <mergeCell ref="A27:B27"/>
    <mergeCell ref="A29:I29"/>
    <mergeCell ref="A30:I30"/>
    <mergeCell ref="A127:B127"/>
    <mergeCell ref="A131:I131"/>
    <mergeCell ref="A132:I132"/>
  </mergeCells>
  <conditionalFormatting sqref="B131">
    <cfRule type="duplicateValues" dxfId="9" priority="5" stopIfTrue="1"/>
    <cfRule type="duplicateValues" dxfId="8" priority="6" stopIfTrue="1"/>
  </conditionalFormatting>
  <conditionalFormatting sqref="B1:B1048576">
    <cfRule type="duplicateValues" dxfId="7" priority="1"/>
  </conditionalFormatting>
  <conditionalFormatting sqref="B135:B187">
    <cfRule type="duplicateValues" dxfId="6" priority="574" stopIfTrue="1"/>
  </conditionalFormatting>
  <conditionalFormatting sqref="B133:B65541 B3:B130">
    <cfRule type="duplicateValues" dxfId="5" priority="576" stopIfTrue="1"/>
    <cfRule type="duplicateValues" dxfId="4" priority="577" stopIfTrue="1"/>
  </conditionalFormatting>
  <conditionalFormatting sqref="B33:B126">
    <cfRule type="duplicateValues" dxfId="3" priority="653" stopIfTrue="1"/>
  </conditionalFormatting>
  <pageMargins left="0.43307086614173201" right="0.43307086614173201" top="0.77559055099999996" bottom="0.511811024" header="0.15748031496063" footer="0.31496062992126"/>
  <pageSetup paperSize="9" scale="73" fitToHeight="0" orientation="portrait" r:id="rId1"/>
  <headerFooter>
    <oddFooter>Page &amp;P of &amp;N</oddFooter>
  </headerFooter>
  <rowBreaks count="2" manualBreakCount="2">
    <brk id="28" max="8" man="1"/>
    <brk id="13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0"/>
  <sheetViews>
    <sheetView topLeftCell="A181" workbookViewId="0">
      <selection activeCell="B191" sqref="B191"/>
    </sheetView>
  </sheetViews>
  <sheetFormatPr defaultColWidth="9.140625" defaultRowHeight="15.75"/>
  <cols>
    <col min="1" max="1" width="7.42578125" style="18" customWidth="1"/>
    <col min="2" max="2" width="51" style="4" customWidth="1"/>
    <col min="3" max="3" width="14.85546875" style="2" customWidth="1"/>
    <col min="4" max="4" width="16.42578125" style="5" customWidth="1"/>
    <col min="5" max="5" width="12.42578125" style="4" bestFit="1" customWidth="1"/>
    <col min="6" max="6" width="21" style="4" bestFit="1" customWidth="1"/>
    <col min="7" max="16384" width="9.140625" style="4"/>
  </cols>
  <sheetData>
    <row r="1" spans="1:4">
      <c r="A1" s="145" t="s">
        <v>273</v>
      </c>
      <c r="B1" s="145"/>
      <c r="C1" s="145"/>
      <c r="D1" s="145"/>
    </row>
    <row r="3" spans="1:4" ht="15" customHeight="1">
      <c r="A3" s="148" t="s">
        <v>36</v>
      </c>
      <c r="B3" s="148"/>
      <c r="D3" s="3"/>
    </row>
    <row r="4" spans="1:4" ht="15" customHeight="1"/>
    <row r="5" spans="1:4" ht="15.75" customHeight="1">
      <c r="A5" s="147" t="s">
        <v>279</v>
      </c>
      <c r="B5" s="147"/>
      <c r="C5" s="147"/>
      <c r="D5" s="147"/>
    </row>
    <row r="6" spans="1:4" ht="15" customHeight="1">
      <c r="A6" s="149" t="s">
        <v>300</v>
      </c>
      <c r="B6" s="149"/>
      <c r="C6" s="149"/>
      <c r="D6" s="149"/>
    </row>
    <row r="7" spans="1:4" ht="15.75" customHeight="1"/>
    <row r="8" spans="1:4" ht="47.25" customHeight="1">
      <c r="A8" s="6" t="s">
        <v>202</v>
      </c>
      <c r="B8" s="7" t="s">
        <v>203</v>
      </c>
      <c r="C8" s="8" t="s">
        <v>204</v>
      </c>
      <c r="D8" s="9" t="s">
        <v>205</v>
      </c>
    </row>
    <row r="9" spans="1:4" ht="18" customHeight="1">
      <c r="A9" s="19">
        <v>1</v>
      </c>
      <c r="B9" s="10" t="s">
        <v>46</v>
      </c>
      <c r="C9" s="11">
        <v>15776</v>
      </c>
      <c r="D9" s="12">
        <v>255228.16252035004</v>
      </c>
    </row>
    <row r="10" spans="1:4" ht="18" customHeight="1">
      <c r="A10" s="19">
        <v>2</v>
      </c>
      <c r="B10" s="10" t="s">
        <v>48</v>
      </c>
      <c r="C10" s="11">
        <v>1047</v>
      </c>
      <c r="D10" s="12">
        <v>65457.892011039999</v>
      </c>
    </row>
    <row r="11" spans="1:4" ht="18" customHeight="1">
      <c r="A11" s="19">
        <v>3</v>
      </c>
      <c r="B11" s="10" t="s">
        <v>45</v>
      </c>
      <c r="C11" s="11">
        <v>183</v>
      </c>
      <c r="D11" s="12">
        <v>36380.572117000003</v>
      </c>
    </row>
    <row r="12" spans="1:4" ht="18" customHeight="1">
      <c r="A12" s="19">
        <v>4</v>
      </c>
      <c r="B12" s="10" t="s">
        <v>50</v>
      </c>
      <c r="C12" s="11">
        <v>912</v>
      </c>
      <c r="D12" s="12">
        <v>12672.56819989</v>
      </c>
    </row>
    <row r="13" spans="1:4" ht="18" customHeight="1">
      <c r="A13" s="19">
        <v>5</v>
      </c>
      <c r="B13" s="10" t="s">
        <v>53</v>
      </c>
      <c r="C13" s="11">
        <v>1775</v>
      </c>
      <c r="D13" s="12">
        <v>10881.364973450001</v>
      </c>
    </row>
    <row r="14" spans="1:4" ht="18" customHeight="1">
      <c r="A14" s="19">
        <v>6</v>
      </c>
      <c r="B14" s="10" t="s">
        <v>47</v>
      </c>
      <c r="C14" s="11">
        <v>5900</v>
      </c>
      <c r="D14" s="12">
        <v>9834.7433983799983</v>
      </c>
    </row>
    <row r="15" spans="1:4" ht="18" customHeight="1">
      <c r="A15" s="19">
        <v>7</v>
      </c>
      <c r="B15" s="10" t="s">
        <v>51</v>
      </c>
      <c r="C15" s="11">
        <v>961</v>
      </c>
      <c r="D15" s="12">
        <v>6147.9603095699995</v>
      </c>
    </row>
    <row r="16" spans="1:4" ht="18" customHeight="1">
      <c r="A16" s="19">
        <v>8</v>
      </c>
      <c r="B16" s="10" t="s">
        <v>60</v>
      </c>
      <c r="C16" s="11">
        <v>109</v>
      </c>
      <c r="D16" s="12">
        <v>4900.3726729999998</v>
      </c>
    </row>
    <row r="17" spans="1:4" ht="18" customHeight="1">
      <c r="A17" s="19">
        <v>9</v>
      </c>
      <c r="B17" s="10" t="s">
        <v>55</v>
      </c>
      <c r="C17" s="11">
        <v>2619</v>
      </c>
      <c r="D17" s="12">
        <v>4836.3198848699994</v>
      </c>
    </row>
    <row r="18" spans="1:4" ht="18" customHeight="1">
      <c r="A18" s="19">
        <v>10</v>
      </c>
      <c r="B18" s="10" t="s">
        <v>56</v>
      </c>
      <c r="C18" s="11">
        <v>612</v>
      </c>
      <c r="D18" s="12">
        <v>4576.1368046000007</v>
      </c>
    </row>
    <row r="19" spans="1:4" ht="18" customHeight="1">
      <c r="A19" s="19">
        <v>11</v>
      </c>
      <c r="B19" s="10" t="s">
        <v>49</v>
      </c>
      <c r="C19" s="11">
        <v>3981</v>
      </c>
      <c r="D19" s="12">
        <v>4455.7161531299998</v>
      </c>
    </row>
    <row r="20" spans="1:4" ht="18" customHeight="1">
      <c r="A20" s="19">
        <v>12</v>
      </c>
      <c r="B20" s="10" t="s">
        <v>54</v>
      </c>
      <c r="C20" s="11">
        <v>524</v>
      </c>
      <c r="D20" s="12">
        <v>3848.1085810900004</v>
      </c>
    </row>
    <row r="21" spans="1:4" ht="18" customHeight="1">
      <c r="A21" s="19">
        <v>13</v>
      </c>
      <c r="B21" s="10" t="s">
        <v>61</v>
      </c>
      <c r="C21" s="11">
        <v>138</v>
      </c>
      <c r="D21" s="12">
        <v>3416.3031150000002</v>
      </c>
    </row>
    <row r="22" spans="1:4" ht="18" customHeight="1">
      <c r="A22" s="19">
        <v>14</v>
      </c>
      <c r="B22" s="10" t="s">
        <v>58</v>
      </c>
      <c r="C22" s="11">
        <v>83</v>
      </c>
      <c r="D22" s="12">
        <v>2990.173804</v>
      </c>
    </row>
    <row r="23" spans="1:4" ht="18" customHeight="1">
      <c r="A23" s="19">
        <v>15</v>
      </c>
      <c r="B23" s="10" t="s">
        <v>59</v>
      </c>
      <c r="C23" s="11">
        <v>153</v>
      </c>
      <c r="D23" s="12">
        <v>1742.79876414</v>
      </c>
    </row>
    <row r="24" spans="1:4" ht="18" customHeight="1">
      <c r="A24" s="19">
        <v>16</v>
      </c>
      <c r="B24" s="10" t="s">
        <v>57</v>
      </c>
      <c r="C24" s="11">
        <v>530</v>
      </c>
      <c r="D24" s="12">
        <v>1006.3287993600001</v>
      </c>
    </row>
    <row r="25" spans="1:4" ht="18" customHeight="1">
      <c r="A25" s="19">
        <v>17</v>
      </c>
      <c r="B25" s="10" t="s">
        <v>52</v>
      </c>
      <c r="C25" s="11">
        <v>85</v>
      </c>
      <c r="D25" s="12">
        <v>913.84061999999994</v>
      </c>
    </row>
    <row r="26" spans="1:4" ht="18" customHeight="1">
      <c r="A26" s="19">
        <v>18</v>
      </c>
      <c r="B26" s="10" t="s">
        <v>62</v>
      </c>
      <c r="C26" s="11">
        <v>144</v>
      </c>
      <c r="D26" s="12">
        <v>723.91501100000005</v>
      </c>
    </row>
    <row r="27" spans="1:4">
      <c r="A27" s="19">
        <v>19</v>
      </c>
      <c r="B27" s="10" t="s">
        <v>206</v>
      </c>
      <c r="C27" s="11">
        <v>7</v>
      </c>
      <c r="D27" s="12">
        <v>11.071044000000001</v>
      </c>
    </row>
    <row r="28" spans="1:4" ht="17.25" customHeight="1">
      <c r="A28" s="146" t="s">
        <v>207</v>
      </c>
      <c r="B28" s="146"/>
      <c r="C28" s="13">
        <f>SUM(C9:C27)</f>
        <v>35539</v>
      </c>
      <c r="D28" s="14">
        <f>SUM(D9:D27)</f>
        <v>430024.34878387011</v>
      </c>
    </row>
    <row r="29" spans="1:4" ht="15.75" customHeight="1"/>
    <row r="30" spans="1:4" ht="12.75" customHeight="1"/>
    <row r="31" spans="1:4" ht="12.75" customHeight="1"/>
    <row r="32" spans="1:4" ht="12.75" customHeight="1"/>
    <row r="33" spans="1:4" ht="12.75" customHeight="1"/>
    <row r="34" spans="1:4" ht="24" customHeight="1">
      <c r="A34" s="147" t="s">
        <v>280</v>
      </c>
      <c r="B34" s="147"/>
      <c r="C34" s="147"/>
      <c r="D34" s="147"/>
    </row>
    <row r="35" spans="1:4" ht="12" customHeight="1">
      <c r="A35" s="150" t="str">
        <f>A6</f>
        <v>(Lũy kế các dự án còn hiệu lực đến ngày 20/08/2022)</v>
      </c>
      <c r="B35" s="150"/>
      <c r="C35" s="150"/>
      <c r="D35" s="150"/>
    </row>
    <row r="36" spans="1:4" ht="15.75" customHeight="1"/>
    <row r="37" spans="1:4" ht="47.25">
      <c r="A37" s="6" t="s">
        <v>202</v>
      </c>
      <c r="B37" s="7" t="s">
        <v>208</v>
      </c>
      <c r="C37" s="8" t="s">
        <v>204</v>
      </c>
      <c r="D37" s="9" t="s">
        <v>209</v>
      </c>
    </row>
    <row r="38" spans="1:4" ht="18" customHeight="1">
      <c r="A38" s="19">
        <v>1</v>
      </c>
      <c r="B38" s="10" t="s">
        <v>68</v>
      </c>
      <c r="C38" s="11">
        <v>9407</v>
      </c>
      <c r="D38" s="12">
        <v>80238.037811690025</v>
      </c>
    </row>
    <row r="39" spans="1:4" ht="18" customHeight="1">
      <c r="A39" s="19">
        <v>2</v>
      </c>
      <c r="B39" s="10" t="s">
        <v>65</v>
      </c>
      <c r="C39" s="11">
        <v>2974</v>
      </c>
      <c r="D39" s="12">
        <v>69992.619016719997</v>
      </c>
    </row>
    <row r="40" spans="1:4" ht="18" customHeight="1">
      <c r="A40" s="19">
        <v>3</v>
      </c>
      <c r="B40" s="10" t="s">
        <v>67</v>
      </c>
      <c r="C40" s="11">
        <v>4917</v>
      </c>
      <c r="D40" s="12">
        <v>65685.019518299989</v>
      </c>
    </row>
    <row r="41" spans="1:4" ht="18" customHeight="1">
      <c r="A41" s="19">
        <v>4</v>
      </c>
      <c r="B41" s="10" t="s">
        <v>69</v>
      </c>
      <c r="C41" s="11">
        <v>2878</v>
      </c>
      <c r="D41" s="12">
        <v>36045.476430030001</v>
      </c>
    </row>
    <row r="42" spans="1:4" ht="18" customHeight="1">
      <c r="A42" s="19">
        <v>5</v>
      </c>
      <c r="B42" s="10" t="s">
        <v>70</v>
      </c>
      <c r="C42" s="11">
        <v>2110</v>
      </c>
      <c r="D42" s="12">
        <v>28534.390480910002</v>
      </c>
    </row>
    <row r="43" spans="1:4" ht="18" customHeight="1">
      <c r="A43" s="19">
        <v>6</v>
      </c>
      <c r="B43" s="10" t="s">
        <v>66</v>
      </c>
      <c r="C43" s="11">
        <v>3453</v>
      </c>
      <c r="D43" s="12">
        <v>22426.68641984</v>
      </c>
    </row>
    <row r="44" spans="1:4" ht="18" customHeight="1">
      <c r="A44" s="19">
        <v>7</v>
      </c>
      <c r="B44" s="10" t="s">
        <v>71</v>
      </c>
      <c r="C44" s="11">
        <v>886</v>
      </c>
      <c r="D44" s="12">
        <v>22170.736386069999</v>
      </c>
    </row>
    <row r="45" spans="1:4" ht="18" customHeight="1">
      <c r="A45" s="19">
        <v>8</v>
      </c>
      <c r="B45" s="10" t="s">
        <v>74</v>
      </c>
      <c r="C45" s="11">
        <v>401</v>
      </c>
      <c r="D45" s="12">
        <v>13600.676950849998</v>
      </c>
    </row>
    <row r="46" spans="1:4" ht="18" customHeight="1">
      <c r="A46" s="19">
        <v>9</v>
      </c>
      <c r="B46" s="10" t="s">
        <v>77</v>
      </c>
      <c r="C46" s="11">
        <v>663</v>
      </c>
      <c r="D46" s="12">
        <v>13065.52706979</v>
      </c>
    </row>
    <row r="47" spans="1:4" ht="18" customHeight="1">
      <c r="A47" s="19">
        <v>10</v>
      </c>
      <c r="B47" s="10" t="s">
        <v>72</v>
      </c>
      <c r="C47" s="11">
        <v>687</v>
      </c>
      <c r="D47" s="12">
        <v>13010.67422723</v>
      </c>
    </row>
    <row r="48" spans="1:4" ht="18" customHeight="1">
      <c r="A48" s="19">
        <v>11</v>
      </c>
      <c r="B48" s="10" t="s">
        <v>76</v>
      </c>
      <c r="C48" s="11">
        <v>1184</v>
      </c>
      <c r="D48" s="12">
        <v>11039.95650758</v>
      </c>
    </row>
    <row r="49" spans="1:4" ht="18" customHeight="1">
      <c r="A49" s="19">
        <v>12</v>
      </c>
      <c r="B49" s="10" t="s">
        <v>80</v>
      </c>
      <c r="C49" s="11">
        <v>415</v>
      </c>
      <c r="D49" s="12">
        <v>9178.8998397600008</v>
      </c>
    </row>
    <row r="50" spans="1:4" ht="18" customHeight="1">
      <c r="A50" s="19">
        <v>13</v>
      </c>
      <c r="B50" s="10" t="s">
        <v>82</v>
      </c>
      <c r="C50" s="11">
        <v>125</v>
      </c>
      <c r="D50" s="12">
        <v>6648.9761179999996</v>
      </c>
    </row>
    <row r="51" spans="1:4" ht="18" customHeight="1">
      <c r="A51" s="19">
        <v>14</v>
      </c>
      <c r="B51" s="10" t="s">
        <v>84</v>
      </c>
      <c r="C51" s="11">
        <v>240</v>
      </c>
      <c r="D51" s="12">
        <v>4814.7901878299999</v>
      </c>
    </row>
    <row r="52" spans="1:4" ht="18" customHeight="1">
      <c r="A52" s="19">
        <v>15</v>
      </c>
      <c r="B52" s="10" t="s">
        <v>75</v>
      </c>
      <c r="C52" s="11">
        <v>478</v>
      </c>
      <c r="D52" s="12">
        <v>4162.7146981800006</v>
      </c>
    </row>
    <row r="53" spans="1:4" ht="18" customHeight="1">
      <c r="A53" s="19">
        <v>16</v>
      </c>
      <c r="B53" s="10" t="s">
        <v>79</v>
      </c>
      <c r="C53" s="11">
        <v>658</v>
      </c>
      <c r="D53" s="12">
        <v>3711.5053849999999</v>
      </c>
    </row>
    <row r="54" spans="1:4" ht="18" customHeight="1">
      <c r="A54" s="19">
        <v>17</v>
      </c>
      <c r="B54" s="10" t="s">
        <v>86</v>
      </c>
      <c r="C54" s="11">
        <v>57</v>
      </c>
      <c r="D54" s="12">
        <v>2593.0361619999999</v>
      </c>
    </row>
    <row r="55" spans="1:4" ht="18" customHeight="1">
      <c r="A55" s="19">
        <v>18</v>
      </c>
      <c r="B55" s="10" t="s">
        <v>85</v>
      </c>
      <c r="C55" s="11">
        <v>431</v>
      </c>
      <c r="D55" s="12">
        <v>2314.8517874399995</v>
      </c>
    </row>
    <row r="56" spans="1:4" ht="18" customHeight="1">
      <c r="A56" s="19">
        <v>19</v>
      </c>
      <c r="B56" s="10" t="s">
        <v>83</v>
      </c>
      <c r="C56" s="11">
        <v>279</v>
      </c>
      <c r="D56" s="12">
        <v>1987.1117893200001</v>
      </c>
    </row>
    <row r="57" spans="1:4" ht="18" customHeight="1">
      <c r="A57" s="19">
        <v>20</v>
      </c>
      <c r="B57" s="10" t="s">
        <v>78</v>
      </c>
      <c r="C57" s="11">
        <v>571</v>
      </c>
      <c r="D57" s="12">
        <v>1965.9097420000001</v>
      </c>
    </row>
    <row r="58" spans="1:4" ht="18" customHeight="1">
      <c r="A58" s="19">
        <v>21</v>
      </c>
      <c r="B58" s="10" t="s">
        <v>90</v>
      </c>
      <c r="C58" s="11">
        <v>192</v>
      </c>
      <c r="D58" s="12">
        <v>1889.00360578</v>
      </c>
    </row>
    <row r="59" spans="1:4" ht="18" customHeight="1">
      <c r="A59" s="19">
        <v>22</v>
      </c>
      <c r="B59" s="10" t="s">
        <v>101</v>
      </c>
      <c r="C59" s="11">
        <v>154</v>
      </c>
      <c r="D59" s="12">
        <v>1789.2035169999999</v>
      </c>
    </row>
    <row r="60" spans="1:4" ht="18" customHeight="1">
      <c r="A60" s="19">
        <v>23</v>
      </c>
      <c r="B60" s="10" t="s">
        <v>106</v>
      </c>
      <c r="C60" s="11">
        <v>82</v>
      </c>
      <c r="D60" s="12">
        <v>1097.32457755</v>
      </c>
    </row>
    <row r="61" spans="1:4" ht="18" customHeight="1">
      <c r="A61" s="19">
        <v>24</v>
      </c>
      <c r="B61" s="10" t="s">
        <v>89</v>
      </c>
      <c r="C61" s="11">
        <v>336</v>
      </c>
      <c r="D61" s="12">
        <v>1005.9747976800001</v>
      </c>
    </row>
    <row r="62" spans="1:4" ht="18" customHeight="1">
      <c r="A62" s="19">
        <v>25</v>
      </c>
      <c r="B62" s="10" t="s">
        <v>93</v>
      </c>
      <c r="C62" s="11">
        <v>20</v>
      </c>
      <c r="D62" s="12">
        <v>975.65800000000002</v>
      </c>
    </row>
    <row r="63" spans="1:4" ht="18" customHeight="1">
      <c r="A63" s="19">
        <v>26</v>
      </c>
      <c r="B63" s="10" t="s">
        <v>210</v>
      </c>
      <c r="C63" s="11">
        <v>157</v>
      </c>
      <c r="D63" s="12">
        <v>961.07289800000001</v>
      </c>
    </row>
    <row r="64" spans="1:4" ht="18" customHeight="1">
      <c r="A64" s="19">
        <v>27</v>
      </c>
      <c r="B64" s="10" t="s">
        <v>96</v>
      </c>
      <c r="C64" s="11">
        <v>157</v>
      </c>
      <c r="D64" s="12">
        <v>954.17654800000003</v>
      </c>
    </row>
    <row r="65" spans="1:4" ht="18" customHeight="1">
      <c r="A65" s="19">
        <v>28</v>
      </c>
      <c r="B65" s="10" t="s">
        <v>102</v>
      </c>
      <c r="C65" s="11">
        <v>29</v>
      </c>
      <c r="D65" s="12">
        <v>791.51263600000004</v>
      </c>
    </row>
    <row r="66" spans="1:4" ht="18" customHeight="1">
      <c r="A66" s="19">
        <v>29</v>
      </c>
      <c r="B66" s="10" t="s">
        <v>116</v>
      </c>
      <c r="C66" s="11">
        <v>102</v>
      </c>
      <c r="D66" s="12">
        <v>620.65688299999999</v>
      </c>
    </row>
    <row r="67" spans="1:4" ht="18" customHeight="1">
      <c r="A67" s="19">
        <v>30</v>
      </c>
      <c r="B67" s="10" t="s">
        <v>95</v>
      </c>
      <c r="C67" s="11">
        <v>89</v>
      </c>
      <c r="D67" s="12">
        <v>606.93678999999997</v>
      </c>
    </row>
    <row r="68" spans="1:4" ht="18" customHeight="1">
      <c r="A68" s="19">
        <v>31</v>
      </c>
      <c r="B68" s="10" t="s">
        <v>118</v>
      </c>
      <c r="C68" s="11">
        <v>96</v>
      </c>
      <c r="D68" s="12">
        <v>470.90752199999997</v>
      </c>
    </row>
    <row r="69" spans="1:4" ht="18" customHeight="1">
      <c r="A69" s="19">
        <v>32</v>
      </c>
      <c r="B69" s="10" t="s">
        <v>122</v>
      </c>
      <c r="C69" s="11">
        <v>24</v>
      </c>
      <c r="D69" s="12">
        <v>469.007927</v>
      </c>
    </row>
    <row r="70" spans="1:4" ht="18" customHeight="1">
      <c r="A70" s="19">
        <v>33</v>
      </c>
      <c r="B70" s="10" t="s">
        <v>73</v>
      </c>
      <c r="C70" s="11">
        <v>28</v>
      </c>
      <c r="D70" s="12">
        <v>422.93916400000001</v>
      </c>
    </row>
    <row r="71" spans="1:4" ht="18" customHeight="1">
      <c r="A71" s="19">
        <v>34</v>
      </c>
      <c r="B71" s="10" t="s">
        <v>211</v>
      </c>
      <c r="C71" s="11">
        <v>59</v>
      </c>
      <c r="D71" s="12">
        <v>420.917753</v>
      </c>
    </row>
    <row r="72" spans="1:4" ht="18" customHeight="1">
      <c r="A72" s="19">
        <v>35</v>
      </c>
      <c r="B72" s="10" t="s">
        <v>104</v>
      </c>
      <c r="C72" s="11">
        <v>139</v>
      </c>
      <c r="D72" s="12">
        <v>412.13250799999997</v>
      </c>
    </row>
    <row r="73" spans="1:4" ht="18" customHeight="1">
      <c r="A73" s="19">
        <v>36</v>
      </c>
      <c r="B73" s="10" t="s">
        <v>212</v>
      </c>
      <c r="C73" s="11">
        <v>12</v>
      </c>
      <c r="D73" s="12">
        <v>407.43466699999999</v>
      </c>
    </row>
    <row r="74" spans="1:4" ht="18" customHeight="1">
      <c r="A74" s="19">
        <v>37</v>
      </c>
      <c r="B74" s="10" t="s">
        <v>88</v>
      </c>
      <c r="C74" s="11">
        <v>17</v>
      </c>
      <c r="D74" s="12">
        <v>314.41682900000001</v>
      </c>
    </row>
    <row r="75" spans="1:4" ht="18" customHeight="1">
      <c r="A75" s="19">
        <v>38</v>
      </c>
      <c r="B75" s="10" t="s">
        <v>87</v>
      </c>
      <c r="C75" s="11">
        <v>33</v>
      </c>
      <c r="D75" s="12">
        <v>297.54091299999999</v>
      </c>
    </row>
    <row r="76" spans="1:4" ht="18" customHeight="1">
      <c r="A76" s="19">
        <v>39</v>
      </c>
      <c r="B76" s="10" t="s">
        <v>113</v>
      </c>
      <c r="C76" s="11">
        <v>49</v>
      </c>
      <c r="D76" s="12">
        <v>210.181344</v>
      </c>
    </row>
    <row r="77" spans="1:4" ht="18" customHeight="1">
      <c r="A77" s="19">
        <v>40</v>
      </c>
      <c r="B77" s="10" t="s">
        <v>125</v>
      </c>
      <c r="C77" s="11">
        <v>18</v>
      </c>
      <c r="D77" s="12">
        <v>193.468389</v>
      </c>
    </row>
    <row r="78" spans="1:4" ht="18" customHeight="1">
      <c r="A78" s="19">
        <v>41</v>
      </c>
      <c r="B78" s="10" t="s">
        <v>213</v>
      </c>
      <c r="C78" s="11">
        <v>52</v>
      </c>
      <c r="D78" s="12">
        <v>192.59462300000001</v>
      </c>
    </row>
    <row r="79" spans="1:4" ht="18" customHeight="1">
      <c r="A79" s="19">
        <v>42</v>
      </c>
      <c r="B79" s="10" t="s">
        <v>81</v>
      </c>
      <c r="C79" s="11">
        <v>25</v>
      </c>
      <c r="D79" s="12">
        <v>181.29</v>
      </c>
    </row>
    <row r="80" spans="1:4" ht="18" customHeight="1">
      <c r="A80" s="19">
        <v>43</v>
      </c>
      <c r="B80" s="10" t="s">
        <v>214</v>
      </c>
      <c r="C80" s="11">
        <v>2</v>
      </c>
      <c r="D80" s="12">
        <v>172</v>
      </c>
    </row>
    <row r="81" spans="1:4" ht="18" customHeight="1">
      <c r="A81" s="19">
        <v>44</v>
      </c>
      <c r="B81" s="10" t="s">
        <v>114</v>
      </c>
      <c r="C81" s="11">
        <v>41</v>
      </c>
      <c r="D81" s="12">
        <v>148.409674</v>
      </c>
    </row>
    <row r="82" spans="1:4" ht="18" customHeight="1">
      <c r="A82" s="19">
        <v>45</v>
      </c>
      <c r="B82" s="10" t="s">
        <v>121</v>
      </c>
      <c r="C82" s="11">
        <v>88</v>
      </c>
      <c r="D82" s="12">
        <v>143.961533</v>
      </c>
    </row>
    <row r="83" spans="1:4" ht="18" customHeight="1">
      <c r="A83" s="19">
        <v>46</v>
      </c>
      <c r="B83" s="10" t="s">
        <v>131</v>
      </c>
      <c r="C83" s="11">
        <v>14</v>
      </c>
      <c r="D83" s="12">
        <v>140.834979</v>
      </c>
    </row>
    <row r="84" spans="1:4" ht="18" customHeight="1">
      <c r="A84" s="19">
        <v>47</v>
      </c>
      <c r="B84" s="10" t="s">
        <v>216</v>
      </c>
      <c r="C84" s="11">
        <v>4</v>
      </c>
      <c r="D84" s="12">
        <v>118.4</v>
      </c>
    </row>
    <row r="85" spans="1:4" ht="18" customHeight="1">
      <c r="A85" s="19">
        <v>48</v>
      </c>
      <c r="B85" s="10" t="s">
        <v>215</v>
      </c>
      <c r="C85" s="11">
        <v>9</v>
      </c>
      <c r="D85" s="12">
        <v>109.313075</v>
      </c>
    </row>
    <row r="86" spans="1:4" ht="18" customHeight="1">
      <c r="A86" s="19">
        <v>49</v>
      </c>
      <c r="B86" s="10" t="s">
        <v>120</v>
      </c>
      <c r="C86" s="11">
        <v>40</v>
      </c>
      <c r="D86" s="12">
        <v>92.372872000000001</v>
      </c>
    </row>
    <row r="87" spans="1:4" ht="18" customHeight="1">
      <c r="A87" s="19">
        <v>50</v>
      </c>
      <c r="B87" s="10" t="s">
        <v>98</v>
      </c>
      <c r="C87" s="11">
        <v>38</v>
      </c>
      <c r="D87" s="12">
        <v>85.509567000000004</v>
      </c>
    </row>
    <row r="88" spans="1:4" ht="18" customHeight="1">
      <c r="A88" s="19">
        <v>51</v>
      </c>
      <c r="B88" s="10" t="s">
        <v>138</v>
      </c>
      <c r="C88" s="11">
        <v>21</v>
      </c>
      <c r="D88" s="12">
        <v>72.276854999999998</v>
      </c>
    </row>
    <row r="89" spans="1:4" ht="18" customHeight="1">
      <c r="A89" s="19">
        <v>52</v>
      </c>
      <c r="B89" s="10" t="s">
        <v>110</v>
      </c>
      <c r="C89" s="11">
        <v>10</v>
      </c>
      <c r="D89" s="12">
        <v>71.108528000000007</v>
      </c>
    </row>
    <row r="90" spans="1:4" ht="18" customHeight="1">
      <c r="A90" s="19">
        <v>53</v>
      </c>
      <c r="B90" s="10" t="s">
        <v>92</v>
      </c>
      <c r="C90" s="11">
        <v>32</v>
      </c>
      <c r="D90" s="12">
        <v>69.896738999999997</v>
      </c>
    </row>
    <row r="91" spans="1:4" ht="18" customHeight="1">
      <c r="A91" s="19">
        <v>54</v>
      </c>
      <c r="B91" s="10" t="s">
        <v>99</v>
      </c>
      <c r="C91" s="11">
        <v>27</v>
      </c>
      <c r="D91" s="12">
        <v>69.121988999999999</v>
      </c>
    </row>
    <row r="92" spans="1:4" ht="18" customHeight="1">
      <c r="A92" s="19">
        <v>55</v>
      </c>
      <c r="B92" s="10" t="s">
        <v>218</v>
      </c>
      <c r="C92" s="11">
        <v>4</v>
      </c>
      <c r="D92" s="12">
        <v>56.703420000000001</v>
      </c>
    </row>
    <row r="93" spans="1:4" ht="18" customHeight="1">
      <c r="A93" s="19">
        <v>56</v>
      </c>
      <c r="B93" s="10" t="s">
        <v>221</v>
      </c>
      <c r="C93" s="11">
        <v>14</v>
      </c>
      <c r="D93" s="12">
        <v>52.49</v>
      </c>
    </row>
    <row r="94" spans="1:4" ht="18" customHeight="1">
      <c r="A94" s="19">
        <v>57</v>
      </c>
      <c r="B94" s="10" t="s">
        <v>219</v>
      </c>
      <c r="C94" s="11">
        <v>5</v>
      </c>
      <c r="D94" s="12">
        <v>48.9</v>
      </c>
    </row>
    <row r="95" spans="1:4" ht="18" customHeight="1">
      <c r="A95" s="19">
        <v>58</v>
      </c>
      <c r="B95" s="10" t="s">
        <v>220</v>
      </c>
      <c r="C95" s="11">
        <v>1</v>
      </c>
      <c r="D95" s="12">
        <v>45</v>
      </c>
    </row>
    <row r="96" spans="1:4" ht="18" customHeight="1">
      <c r="A96" s="19">
        <v>59</v>
      </c>
      <c r="B96" s="10" t="s">
        <v>115</v>
      </c>
      <c r="C96" s="11">
        <v>36</v>
      </c>
      <c r="D96" s="12">
        <v>43.852874</v>
      </c>
    </row>
    <row r="97" spans="1:4" ht="18" customHeight="1">
      <c r="A97" s="19">
        <v>60</v>
      </c>
      <c r="B97" s="10" t="s">
        <v>109</v>
      </c>
      <c r="C97" s="11">
        <v>26</v>
      </c>
      <c r="D97" s="12">
        <v>40.835951999999999</v>
      </c>
    </row>
    <row r="98" spans="1:4" ht="18" customHeight="1">
      <c r="A98" s="19">
        <v>61</v>
      </c>
      <c r="B98" s="10" t="s">
        <v>270</v>
      </c>
      <c r="C98" s="11">
        <v>1</v>
      </c>
      <c r="D98" s="12">
        <v>40.772531999999998</v>
      </c>
    </row>
    <row r="99" spans="1:4" ht="18" customHeight="1">
      <c r="A99" s="19">
        <v>62</v>
      </c>
      <c r="B99" s="10" t="s">
        <v>107</v>
      </c>
      <c r="C99" s="11">
        <v>3</v>
      </c>
      <c r="D99" s="12">
        <v>39.884999999999998</v>
      </c>
    </row>
    <row r="100" spans="1:4" ht="18" customHeight="1">
      <c r="A100" s="19">
        <v>63</v>
      </c>
      <c r="B100" s="10" t="s">
        <v>231</v>
      </c>
      <c r="C100" s="11">
        <v>3</v>
      </c>
      <c r="D100" s="12">
        <v>38.923756210000001</v>
      </c>
    </row>
    <row r="101" spans="1:4" ht="18" customHeight="1">
      <c r="A101" s="19">
        <v>64</v>
      </c>
      <c r="B101" s="10" t="s">
        <v>222</v>
      </c>
      <c r="C101" s="11">
        <v>9</v>
      </c>
      <c r="D101" s="12">
        <v>38.076000000000001</v>
      </c>
    </row>
    <row r="102" spans="1:4" ht="18" customHeight="1">
      <c r="A102" s="19">
        <v>65</v>
      </c>
      <c r="B102" s="10" t="s">
        <v>223</v>
      </c>
      <c r="C102" s="11">
        <v>1</v>
      </c>
      <c r="D102" s="12">
        <v>35</v>
      </c>
    </row>
    <row r="103" spans="1:4" ht="18" customHeight="1">
      <c r="A103" s="19">
        <v>66</v>
      </c>
      <c r="B103" s="10" t="s">
        <v>94</v>
      </c>
      <c r="C103" s="11">
        <v>63</v>
      </c>
      <c r="D103" s="12">
        <v>33.499555999999998</v>
      </c>
    </row>
    <row r="104" spans="1:4" ht="18" customHeight="1">
      <c r="A104" s="19">
        <v>67</v>
      </c>
      <c r="B104" s="10" t="s">
        <v>140</v>
      </c>
      <c r="C104" s="11">
        <v>3</v>
      </c>
      <c r="D104" s="12">
        <v>32.252552000000001</v>
      </c>
    </row>
    <row r="105" spans="1:4" ht="18" customHeight="1">
      <c r="A105" s="19">
        <v>68</v>
      </c>
      <c r="B105" s="10" t="s">
        <v>224</v>
      </c>
      <c r="C105" s="11">
        <v>11</v>
      </c>
      <c r="D105" s="12">
        <v>31.140467000000001</v>
      </c>
    </row>
    <row r="106" spans="1:4" ht="18" customHeight="1">
      <c r="A106" s="19">
        <v>69</v>
      </c>
      <c r="B106" s="10" t="s">
        <v>97</v>
      </c>
      <c r="C106" s="11">
        <v>26</v>
      </c>
      <c r="D106" s="12">
        <v>30.031144000000001</v>
      </c>
    </row>
    <row r="107" spans="1:4" ht="18" customHeight="1">
      <c r="A107" s="19">
        <v>70</v>
      </c>
      <c r="B107" s="10" t="s">
        <v>127</v>
      </c>
      <c r="C107" s="11">
        <v>7</v>
      </c>
      <c r="D107" s="12">
        <v>27.291781</v>
      </c>
    </row>
    <row r="108" spans="1:4" ht="18" customHeight="1">
      <c r="A108" s="19">
        <v>71</v>
      </c>
      <c r="B108" s="10" t="s">
        <v>111</v>
      </c>
      <c r="C108" s="11">
        <v>34</v>
      </c>
      <c r="D108" s="12">
        <v>24.359590939999997</v>
      </c>
    </row>
    <row r="109" spans="1:4" ht="18" customHeight="1">
      <c r="A109" s="19">
        <v>72</v>
      </c>
      <c r="B109" s="10" t="s">
        <v>225</v>
      </c>
      <c r="C109" s="11">
        <v>2</v>
      </c>
      <c r="D109" s="12">
        <v>22.5</v>
      </c>
    </row>
    <row r="110" spans="1:4" ht="18" customHeight="1">
      <c r="A110" s="19">
        <v>73</v>
      </c>
      <c r="B110" s="10" t="s">
        <v>143</v>
      </c>
      <c r="C110" s="11">
        <v>6</v>
      </c>
      <c r="D110" s="12">
        <v>21.004128000000001</v>
      </c>
    </row>
    <row r="111" spans="1:4" ht="18" customHeight="1">
      <c r="A111" s="19">
        <v>74</v>
      </c>
      <c r="B111" s="10" t="s">
        <v>226</v>
      </c>
      <c r="C111" s="11">
        <v>3</v>
      </c>
      <c r="D111" s="12">
        <v>20.774493</v>
      </c>
    </row>
    <row r="112" spans="1:4" ht="18" customHeight="1">
      <c r="A112" s="19">
        <v>75</v>
      </c>
      <c r="B112" s="10" t="s">
        <v>112</v>
      </c>
      <c r="C112" s="11">
        <v>3</v>
      </c>
      <c r="D112" s="12">
        <v>20.315000000000001</v>
      </c>
    </row>
    <row r="113" spans="1:7" ht="18" customHeight="1">
      <c r="A113" s="19">
        <v>76</v>
      </c>
      <c r="B113" s="10" t="s">
        <v>227</v>
      </c>
      <c r="C113" s="11">
        <v>5</v>
      </c>
      <c r="D113" s="12">
        <v>16.668061999999999</v>
      </c>
    </row>
    <row r="114" spans="1:7" ht="18" customHeight="1">
      <c r="A114" s="19">
        <v>77</v>
      </c>
      <c r="B114" s="10" t="s">
        <v>228</v>
      </c>
      <c r="C114" s="11">
        <v>3</v>
      </c>
      <c r="D114" s="12">
        <v>13.02328</v>
      </c>
    </row>
    <row r="115" spans="1:7" ht="18" customHeight="1">
      <c r="A115" s="19">
        <v>78</v>
      </c>
      <c r="B115" s="21" t="s">
        <v>229</v>
      </c>
      <c r="C115" s="11">
        <v>2</v>
      </c>
      <c r="D115" s="12">
        <v>10.278</v>
      </c>
    </row>
    <row r="116" spans="1:7" ht="18" customHeight="1">
      <c r="A116" s="19">
        <v>79</v>
      </c>
      <c r="B116" s="10" t="s">
        <v>103</v>
      </c>
      <c r="C116" s="11">
        <v>7</v>
      </c>
      <c r="D116" s="12">
        <v>9.8663989999999995</v>
      </c>
    </row>
    <row r="117" spans="1:7" ht="18" customHeight="1">
      <c r="A117" s="19">
        <v>80</v>
      </c>
      <c r="B117" s="10" t="s">
        <v>130</v>
      </c>
      <c r="C117" s="11">
        <v>2</v>
      </c>
      <c r="D117" s="12">
        <v>8.0431500000000007</v>
      </c>
    </row>
    <row r="118" spans="1:7" ht="18" customHeight="1">
      <c r="A118" s="19">
        <v>81</v>
      </c>
      <c r="B118" s="10" t="s">
        <v>230</v>
      </c>
      <c r="C118" s="11">
        <v>4</v>
      </c>
      <c r="D118" s="12">
        <v>7.0309999999999997</v>
      </c>
    </row>
    <row r="119" spans="1:7" ht="18" customHeight="1">
      <c r="A119" s="19">
        <v>82</v>
      </c>
      <c r="B119" s="10" t="s">
        <v>136</v>
      </c>
      <c r="C119" s="11">
        <v>6</v>
      </c>
      <c r="D119" s="12">
        <v>3.8275060000000001</v>
      </c>
    </row>
    <row r="120" spans="1:7" ht="18" customHeight="1">
      <c r="A120" s="19">
        <v>83</v>
      </c>
      <c r="B120" s="10" t="s">
        <v>232</v>
      </c>
      <c r="C120" s="11">
        <v>1</v>
      </c>
      <c r="D120" s="12">
        <v>3.8</v>
      </c>
    </row>
    <row r="121" spans="1:7" ht="18" customHeight="1">
      <c r="A121" s="19">
        <v>84</v>
      </c>
      <c r="B121" s="10" t="s">
        <v>100</v>
      </c>
      <c r="C121" s="11">
        <v>39</v>
      </c>
      <c r="D121" s="12">
        <v>3.7752599999999998</v>
      </c>
    </row>
    <row r="122" spans="1:7" ht="18" customHeight="1">
      <c r="A122" s="19">
        <v>85</v>
      </c>
      <c r="B122" s="10" t="s">
        <v>289</v>
      </c>
      <c r="C122" s="11">
        <v>1</v>
      </c>
      <c r="D122" s="12">
        <v>3.225806</v>
      </c>
    </row>
    <row r="123" spans="1:7" ht="18" customHeight="1">
      <c r="A123" s="19">
        <v>86</v>
      </c>
      <c r="B123" s="10" t="s">
        <v>233</v>
      </c>
      <c r="C123" s="11">
        <v>4</v>
      </c>
      <c r="D123" s="12">
        <v>3.2161849999999998</v>
      </c>
      <c r="E123" s="4">
        <f>6780-4750</f>
        <v>2030</v>
      </c>
      <c r="F123" s="20">
        <f>4750000*G126</f>
        <v>109992625368.73155</v>
      </c>
    </row>
    <row r="124" spans="1:7" ht="18" customHeight="1">
      <c r="A124" s="19">
        <v>87</v>
      </c>
      <c r="B124" s="10" t="s">
        <v>234</v>
      </c>
      <c r="C124" s="11">
        <v>2</v>
      </c>
      <c r="D124" s="12">
        <v>3.1</v>
      </c>
    </row>
    <row r="125" spans="1:7" ht="18" customHeight="1">
      <c r="A125" s="19">
        <v>88</v>
      </c>
      <c r="B125" s="10" t="s">
        <v>217</v>
      </c>
      <c r="C125" s="11">
        <v>2</v>
      </c>
      <c r="D125" s="12">
        <v>2.75</v>
      </c>
      <c r="E125" s="4">
        <f>E123*G126</f>
        <v>47007374.631268434</v>
      </c>
    </row>
    <row r="126" spans="1:7" ht="18" customHeight="1">
      <c r="A126" s="19">
        <v>89</v>
      </c>
      <c r="B126" s="10" t="s">
        <v>119</v>
      </c>
      <c r="C126" s="11">
        <v>18</v>
      </c>
      <c r="D126" s="12">
        <v>2.6676820000000001</v>
      </c>
      <c r="G126" s="4">
        <f>157000000000/6780000</f>
        <v>23156.342182890854</v>
      </c>
    </row>
    <row r="127" spans="1:7" ht="18" customHeight="1">
      <c r="A127" s="19">
        <v>90</v>
      </c>
      <c r="B127" s="10" t="s">
        <v>235</v>
      </c>
      <c r="C127" s="11">
        <v>3</v>
      </c>
      <c r="D127" s="12">
        <v>2.27</v>
      </c>
    </row>
    <row r="128" spans="1:7" ht="18" customHeight="1">
      <c r="A128" s="19">
        <v>91</v>
      </c>
      <c r="B128" s="10" t="s">
        <v>236</v>
      </c>
      <c r="C128" s="11">
        <v>2</v>
      </c>
      <c r="D128" s="12">
        <v>1.5845</v>
      </c>
    </row>
    <row r="129" spans="1:4" ht="18" customHeight="1">
      <c r="A129" s="19">
        <v>92</v>
      </c>
      <c r="B129" s="10" t="s">
        <v>237</v>
      </c>
      <c r="C129" s="11">
        <v>3</v>
      </c>
      <c r="D129" s="12">
        <v>1.4043000000000001</v>
      </c>
    </row>
    <row r="130" spans="1:4" ht="18" customHeight="1">
      <c r="A130" s="19">
        <v>93</v>
      </c>
      <c r="B130" s="10" t="s">
        <v>145</v>
      </c>
      <c r="C130" s="11">
        <v>4</v>
      </c>
      <c r="D130" s="12">
        <v>1.3847769999999999</v>
      </c>
    </row>
    <row r="131" spans="1:4" ht="18" customHeight="1">
      <c r="A131" s="19">
        <v>94</v>
      </c>
      <c r="B131" s="10" t="s">
        <v>108</v>
      </c>
      <c r="C131" s="11">
        <v>6</v>
      </c>
      <c r="D131" s="12">
        <v>1.2845420000000001</v>
      </c>
    </row>
    <row r="132" spans="1:4" ht="18" customHeight="1">
      <c r="A132" s="19">
        <v>95</v>
      </c>
      <c r="B132" s="10" t="s">
        <v>278</v>
      </c>
      <c r="C132" s="11">
        <v>1</v>
      </c>
      <c r="D132" s="12">
        <v>1.239743</v>
      </c>
    </row>
    <row r="133" spans="1:4" ht="18" customHeight="1">
      <c r="A133" s="19">
        <v>96</v>
      </c>
      <c r="B133" s="10" t="s">
        <v>238</v>
      </c>
      <c r="C133" s="11">
        <v>5</v>
      </c>
      <c r="D133" s="12">
        <v>1.2</v>
      </c>
    </row>
    <row r="134" spans="1:4" ht="18" customHeight="1">
      <c r="A134" s="19">
        <v>97</v>
      </c>
      <c r="B134" s="10" t="s">
        <v>239</v>
      </c>
      <c r="C134" s="11">
        <v>3</v>
      </c>
      <c r="D134" s="12">
        <v>1.1000000000000001</v>
      </c>
    </row>
    <row r="135" spans="1:4" ht="18" customHeight="1">
      <c r="A135" s="19">
        <v>98</v>
      </c>
      <c r="B135" s="10" t="s">
        <v>132</v>
      </c>
      <c r="C135" s="11">
        <v>3</v>
      </c>
      <c r="D135" s="12">
        <v>1.07</v>
      </c>
    </row>
    <row r="136" spans="1:4" ht="18" customHeight="1">
      <c r="A136" s="19">
        <v>99</v>
      </c>
      <c r="B136" s="10" t="s">
        <v>240</v>
      </c>
      <c r="C136" s="11">
        <v>2</v>
      </c>
      <c r="D136" s="12">
        <v>1.0149999999999999</v>
      </c>
    </row>
    <row r="137" spans="1:4" ht="18" customHeight="1">
      <c r="A137" s="19">
        <v>100</v>
      </c>
      <c r="B137" s="10" t="s">
        <v>123</v>
      </c>
      <c r="C137" s="11">
        <v>5</v>
      </c>
      <c r="D137" s="12">
        <v>1.003787</v>
      </c>
    </row>
    <row r="138" spans="1:4" ht="18" customHeight="1">
      <c r="A138" s="19">
        <v>101</v>
      </c>
      <c r="B138" s="10" t="s">
        <v>133</v>
      </c>
      <c r="C138" s="11">
        <v>17</v>
      </c>
      <c r="D138" s="12">
        <v>0.92168799999999995</v>
      </c>
    </row>
    <row r="139" spans="1:4" ht="18" customHeight="1">
      <c r="A139" s="19">
        <v>102</v>
      </c>
      <c r="B139" s="10" t="s">
        <v>241</v>
      </c>
      <c r="C139" s="11">
        <v>2</v>
      </c>
      <c r="D139" s="12">
        <v>0.81</v>
      </c>
    </row>
    <row r="140" spans="1:4" ht="18" customHeight="1">
      <c r="A140" s="19">
        <v>103</v>
      </c>
      <c r="B140" s="10" t="s">
        <v>242</v>
      </c>
      <c r="C140" s="11">
        <v>8</v>
      </c>
      <c r="D140" s="12">
        <v>0.77900000000000003</v>
      </c>
    </row>
    <row r="141" spans="1:4" ht="18" customHeight="1">
      <c r="A141" s="19">
        <v>104</v>
      </c>
      <c r="B141" s="10" t="s">
        <v>274</v>
      </c>
      <c r="C141" s="11">
        <v>2</v>
      </c>
      <c r="D141" s="12">
        <v>0.7</v>
      </c>
    </row>
    <row r="142" spans="1:4" ht="18" customHeight="1">
      <c r="A142" s="19">
        <v>105</v>
      </c>
      <c r="B142" s="10" t="s">
        <v>128</v>
      </c>
      <c r="C142" s="11">
        <v>19</v>
      </c>
      <c r="D142" s="12">
        <v>0.581152</v>
      </c>
    </row>
    <row r="143" spans="1:4" ht="18" customHeight="1">
      <c r="A143" s="19">
        <v>106</v>
      </c>
      <c r="B143" s="10" t="s">
        <v>117</v>
      </c>
      <c r="C143" s="11">
        <v>5</v>
      </c>
      <c r="D143" s="12">
        <v>0.53370700000000004</v>
      </c>
    </row>
    <row r="144" spans="1:4" ht="18" customHeight="1">
      <c r="A144" s="19">
        <v>107</v>
      </c>
      <c r="B144" s="10" t="s">
        <v>134</v>
      </c>
      <c r="C144" s="11">
        <v>3</v>
      </c>
      <c r="D144" s="12">
        <v>0.52214300000000002</v>
      </c>
    </row>
    <row r="145" spans="1:4" ht="18" customHeight="1">
      <c r="A145" s="19">
        <v>108</v>
      </c>
      <c r="B145" s="10" t="s">
        <v>243</v>
      </c>
      <c r="C145" s="11">
        <v>1</v>
      </c>
      <c r="D145" s="12">
        <v>0.5</v>
      </c>
    </row>
    <row r="146" spans="1:4" ht="18" customHeight="1">
      <c r="A146" s="19">
        <v>109</v>
      </c>
      <c r="B146" s="10" t="s">
        <v>91</v>
      </c>
      <c r="C146" s="11">
        <v>3</v>
      </c>
      <c r="D146" s="12">
        <v>0.39200000000000002</v>
      </c>
    </row>
    <row r="147" spans="1:4" ht="18" customHeight="1">
      <c r="A147" s="19">
        <v>110</v>
      </c>
      <c r="B147" s="10" t="s">
        <v>137</v>
      </c>
      <c r="C147" s="11">
        <v>5</v>
      </c>
      <c r="D147" s="12">
        <v>0.34545500000000001</v>
      </c>
    </row>
    <row r="148" spans="1:4" ht="18" customHeight="1">
      <c r="A148" s="19">
        <v>111</v>
      </c>
      <c r="B148" s="10" t="s">
        <v>129</v>
      </c>
      <c r="C148" s="11">
        <v>2</v>
      </c>
      <c r="D148" s="12">
        <v>0.32</v>
      </c>
    </row>
    <row r="149" spans="1:4" ht="18" customHeight="1">
      <c r="A149" s="19">
        <v>112</v>
      </c>
      <c r="B149" s="10" t="s">
        <v>244</v>
      </c>
      <c r="C149" s="11">
        <v>3</v>
      </c>
      <c r="D149" s="12">
        <v>0.31282902000000001</v>
      </c>
    </row>
    <row r="150" spans="1:4" ht="18" customHeight="1">
      <c r="A150" s="19">
        <v>113</v>
      </c>
      <c r="B150" s="10" t="s">
        <v>139</v>
      </c>
      <c r="C150" s="11">
        <v>4</v>
      </c>
      <c r="D150" s="12">
        <v>0.29499999999999998</v>
      </c>
    </row>
    <row r="151" spans="1:4" ht="18" customHeight="1">
      <c r="A151" s="19">
        <v>114</v>
      </c>
      <c r="B151" s="10" t="s">
        <v>245</v>
      </c>
      <c r="C151" s="11">
        <v>5</v>
      </c>
      <c r="D151" s="12">
        <v>0.27500000000000002</v>
      </c>
    </row>
    <row r="152" spans="1:4" ht="18" customHeight="1">
      <c r="A152" s="19">
        <v>115</v>
      </c>
      <c r="B152" s="10" t="s">
        <v>135</v>
      </c>
      <c r="C152" s="11">
        <v>3</v>
      </c>
      <c r="D152" s="12">
        <v>0.247</v>
      </c>
    </row>
    <row r="153" spans="1:4" ht="18" customHeight="1">
      <c r="A153" s="19">
        <v>116</v>
      </c>
      <c r="B153" s="10" t="s">
        <v>246</v>
      </c>
      <c r="C153" s="11">
        <v>1</v>
      </c>
      <c r="D153" s="12">
        <v>0.22500000000000001</v>
      </c>
    </row>
    <row r="154" spans="1:4" ht="18" customHeight="1">
      <c r="A154" s="19">
        <v>117</v>
      </c>
      <c r="B154" s="10" t="s">
        <v>247</v>
      </c>
      <c r="C154" s="11">
        <v>1</v>
      </c>
      <c r="D154" s="12">
        <v>0.21</v>
      </c>
    </row>
    <row r="155" spans="1:4" ht="18" customHeight="1">
      <c r="A155" s="19">
        <v>118</v>
      </c>
      <c r="B155" s="10" t="s">
        <v>259</v>
      </c>
      <c r="C155" s="11">
        <v>5</v>
      </c>
      <c r="D155" s="12">
        <v>0.202795</v>
      </c>
    </row>
    <row r="156" spans="1:4" ht="18" customHeight="1">
      <c r="A156" s="19">
        <v>119</v>
      </c>
      <c r="B156" s="10" t="s">
        <v>144</v>
      </c>
      <c r="C156" s="11">
        <v>5</v>
      </c>
      <c r="D156" s="12">
        <v>0.19290499999999999</v>
      </c>
    </row>
    <row r="157" spans="1:4" ht="18" customHeight="1">
      <c r="A157" s="19">
        <v>120</v>
      </c>
      <c r="B157" s="10" t="s">
        <v>249</v>
      </c>
      <c r="C157" s="11">
        <v>2</v>
      </c>
      <c r="D157" s="12">
        <v>0.17185700000000001</v>
      </c>
    </row>
    <row r="158" spans="1:4" ht="18" customHeight="1">
      <c r="A158" s="19">
        <v>121</v>
      </c>
      <c r="B158" s="10" t="s">
        <v>250</v>
      </c>
      <c r="C158" s="11">
        <v>4</v>
      </c>
      <c r="D158" s="12">
        <v>0.14782000000000001</v>
      </c>
    </row>
    <row r="159" spans="1:4" ht="18" customHeight="1">
      <c r="A159" s="19">
        <v>122</v>
      </c>
      <c r="B159" s="10" t="s">
        <v>251</v>
      </c>
      <c r="C159" s="11">
        <v>2</v>
      </c>
      <c r="D159" s="12">
        <v>0.14291799999999999</v>
      </c>
    </row>
    <row r="160" spans="1:4" ht="18" customHeight="1">
      <c r="A160" s="19">
        <v>123</v>
      </c>
      <c r="B160" s="10" t="s">
        <v>253</v>
      </c>
      <c r="C160" s="11">
        <v>2</v>
      </c>
      <c r="D160" s="12">
        <v>0.129</v>
      </c>
    </row>
    <row r="161" spans="1:4" ht="18" customHeight="1">
      <c r="A161" s="19">
        <v>124</v>
      </c>
      <c r="B161" s="10" t="s">
        <v>141</v>
      </c>
      <c r="C161" s="11">
        <v>3</v>
      </c>
      <c r="D161" s="12">
        <v>0.1089</v>
      </c>
    </row>
    <row r="162" spans="1:4" ht="18" customHeight="1">
      <c r="A162" s="19">
        <v>125</v>
      </c>
      <c r="B162" s="10" t="s">
        <v>124</v>
      </c>
      <c r="C162" s="11">
        <v>5</v>
      </c>
      <c r="D162" s="12">
        <v>0.10526000000000001</v>
      </c>
    </row>
    <row r="163" spans="1:4" ht="18" customHeight="1">
      <c r="A163" s="19">
        <v>126</v>
      </c>
      <c r="B163" s="10" t="s">
        <v>252</v>
      </c>
      <c r="C163" s="11">
        <v>1</v>
      </c>
      <c r="D163" s="12">
        <v>0.1</v>
      </c>
    </row>
    <row r="164" spans="1:4" ht="18" customHeight="1">
      <c r="A164" s="19">
        <v>127</v>
      </c>
      <c r="B164" s="10" t="s">
        <v>126</v>
      </c>
      <c r="C164" s="11">
        <v>6</v>
      </c>
      <c r="D164" s="12">
        <v>8.9530149999999989E-2</v>
      </c>
    </row>
    <row r="165" spans="1:4" ht="18" customHeight="1">
      <c r="A165" s="19">
        <v>128</v>
      </c>
      <c r="B165" s="10" t="s">
        <v>248</v>
      </c>
      <c r="C165" s="11">
        <v>1</v>
      </c>
      <c r="D165" s="12">
        <v>8.6999999999999994E-2</v>
      </c>
    </row>
    <row r="166" spans="1:4" ht="18" customHeight="1">
      <c r="A166" s="19">
        <v>129</v>
      </c>
      <c r="B166" s="10" t="s">
        <v>254</v>
      </c>
      <c r="C166" s="11">
        <v>4</v>
      </c>
      <c r="D166" s="12">
        <v>8.1382999999999997E-2</v>
      </c>
    </row>
    <row r="167" spans="1:4" ht="18" customHeight="1">
      <c r="A167" s="19">
        <v>130</v>
      </c>
      <c r="B167" s="10" t="s">
        <v>255</v>
      </c>
      <c r="C167" s="11">
        <v>1</v>
      </c>
      <c r="D167" s="12">
        <v>7.0935999999999999E-2</v>
      </c>
    </row>
    <row r="168" spans="1:4" ht="18" customHeight="1">
      <c r="A168" s="19">
        <v>131</v>
      </c>
      <c r="B168" s="10" t="s">
        <v>256</v>
      </c>
      <c r="C168" s="11">
        <v>2</v>
      </c>
      <c r="D168" s="12">
        <v>3.9399999999999998E-2</v>
      </c>
    </row>
    <row r="169" spans="1:4" ht="18" customHeight="1">
      <c r="A169" s="19">
        <v>132</v>
      </c>
      <c r="B169" s="10" t="s">
        <v>257</v>
      </c>
      <c r="C169" s="11">
        <v>1</v>
      </c>
      <c r="D169" s="12">
        <v>3.3184999999999999E-2</v>
      </c>
    </row>
    <row r="170" spans="1:4" ht="18" customHeight="1">
      <c r="A170" s="19">
        <v>133</v>
      </c>
      <c r="B170" s="10" t="s">
        <v>277</v>
      </c>
      <c r="C170" s="11">
        <v>1</v>
      </c>
      <c r="D170" s="12">
        <v>2.4464E-2</v>
      </c>
    </row>
    <row r="171" spans="1:4" ht="18" customHeight="1">
      <c r="A171" s="19">
        <v>134</v>
      </c>
      <c r="B171" s="10" t="s">
        <v>258</v>
      </c>
      <c r="C171" s="11">
        <v>1</v>
      </c>
      <c r="D171" s="12">
        <v>0.02</v>
      </c>
    </row>
    <row r="172" spans="1:4" ht="18" customHeight="1">
      <c r="A172" s="19">
        <v>135</v>
      </c>
      <c r="B172" s="10" t="s">
        <v>275</v>
      </c>
      <c r="C172" s="11">
        <v>1</v>
      </c>
      <c r="D172" s="12">
        <v>0.01</v>
      </c>
    </row>
    <row r="173" spans="1:4" ht="18" customHeight="1">
      <c r="A173" s="19">
        <v>136</v>
      </c>
      <c r="B173" s="10" t="s">
        <v>142</v>
      </c>
      <c r="C173" s="11">
        <v>1</v>
      </c>
      <c r="D173" s="12">
        <v>0.01</v>
      </c>
    </row>
    <row r="174" spans="1:4" ht="18" customHeight="1">
      <c r="A174" s="19">
        <v>137</v>
      </c>
      <c r="B174" s="10" t="s">
        <v>105</v>
      </c>
      <c r="C174" s="11">
        <v>1</v>
      </c>
      <c r="D174" s="12">
        <v>0.01</v>
      </c>
    </row>
    <row r="175" spans="1:4" ht="18" customHeight="1">
      <c r="A175" s="19">
        <v>138</v>
      </c>
      <c r="B175" s="10" t="s">
        <v>283</v>
      </c>
      <c r="C175" s="11">
        <v>1</v>
      </c>
      <c r="D175" s="12">
        <v>5.0000000000000001E-3</v>
      </c>
    </row>
    <row r="176" spans="1:4" ht="18" customHeight="1">
      <c r="A176" s="19">
        <v>139</v>
      </c>
      <c r="B176" s="10" t="s">
        <v>276</v>
      </c>
      <c r="C176" s="11">
        <v>1</v>
      </c>
      <c r="D176" s="12">
        <v>5.0000000000000001E-3</v>
      </c>
    </row>
    <row r="177" spans="1:4" ht="18" customHeight="1">
      <c r="A177" s="146" t="s">
        <v>207</v>
      </c>
      <c r="B177" s="146"/>
      <c r="C177" s="13">
        <f>SUM(C38:C176)</f>
        <v>35539</v>
      </c>
      <c r="D177" s="14">
        <f>SUM(D38:D176)</f>
        <v>430024.34878387011</v>
      </c>
    </row>
    <row r="178" spans="1:4" ht="15" customHeight="1">
      <c r="A178" s="15"/>
      <c r="B178" s="15"/>
      <c r="C178" s="16"/>
      <c r="D178" s="17"/>
    </row>
    <row r="179" spans="1:4" ht="15.75" customHeight="1">
      <c r="A179" s="147" t="s">
        <v>281</v>
      </c>
      <c r="B179" s="147"/>
      <c r="C179" s="147"/>
      <c r="D179" s="147"/>
    </row>
    <row r="180" spans="1:4" ht="15.75" customHeight="1">
      <c r="A180" s="147" t="str">
        <f>A6</f>
        <v>(Lũy kế các dự án còn hiệu lực đến ngày 20/08/2022)</v>
      </c>
      <c r="B180" s="147"/>
      <c r="C180" s="147"/>
      <c r="D180" s="147"/>
    </row>
    <row r="181" spans="1:4" ht="19.5" customHeight="1"/>
    <row r="182" spans="1:4" ht="47.25">
      <c r="A182" s="6" t="s">
        <v>202</v>
      </c>
      <c r="B182" s="7" t="s">
        <v>260</v>
      </c>
      <c r="C182" s="8" t="s">
        <v>204</v>
      </c>
      <c r="D182" s="9" t="s">
        <v>209</v>
      </c>
    </row>
    <row r="183" spans="1:4" ht="19.5" customHeight="1">
      <c r="A183" s="19">
        <v>1</v>
      </c>
      <c r="B183" s="10" t="s">
        <v>148</v>
      </c>
      <c r="C183" s="11">
        <v>10925</v>
      </c>
      <c r="D183" s="12">
        <v>55397.064875059994</v>
      </c>
    </row>
    <row r="184" spans="1:4" ht="19.5" customHeight="1">
      <c r="A184" s="19">
        <v>2</v>
      </c>
      <c r="B184" s="10" t="s">
        <v>151</v>
      </c>
      <c r="C184" s="11">
        <v>4062</v>
      </c>
      <c r="D184" s="12">
        <v>39621.995449919996</v>
      </c>
    </row>
    <row r="185" spans="1:4" ht="19.5" customHeight="1">
      <c r="A185" s="19">
        <v>3</v>
      </c>
      <c r="B185" s="10" t="s">
        <v>150</v>
      </c>
      <c r="C185" s="11">
        <v>6906</v>
      </c>
      <c r="D185" s="12">
        <v>37931.719760280001</v>
      </c>
    </row>
    <row r="186" spans="1:4" ht="19.5" customHeight="1">
      <c r="A186" s="19">
        <v>4</v>
      </c>
      <c r="B186" s="10" t="s">
        <v>153</v>
      </c>
      <c r="C186" s="11">
        <v>1795</v>
      </c>
      <c r="D186" s="12">
        <v>34274.673868279999</v>
      </c>
    </row>
    <row r="187" spans="1:4" ht="19.5" customHeight="1">
      <c r="A187" s="19">
        <v>5</v>
      </c>
      <c r="B187" s="10" t="s">
        <v>152</v>
      </c>
      <c r="C187" s="11">
        <v>527</v>
      </c>
      <c r="D187" s="12">
        <v>33166.420100000003</v>
      </c>
    </row>
    <row r="188" spans="1:4" ht="19.5" customHeight="1">
      <c r="A188" s="19">
        <v>6</v>
      </c>
      <c r="B188" s="10" t="s">
        <v>154</v>
      </c>
      <c r="C188" s="11">
        <v>947</v>
      </c>
      <c r="D188" s="12">
        <v>24513.075686150001</v>
      </c>
    </row>
    <row r="189" spans="1:4" ht="19.5" customHeight="1">
      <c r="A189" s="19">
        <v>7</v>
      </c>
      <c r="B189" s="10" t="s">
        <v>155</v>
      </c>
      <c r="C189" s="11">
        <v>1757</v>
      </c>
      <c r="D189" s="12">
        <v>22794.318758769998</v>
      </c>
    </row>
    <row r="190" spans="1:4" ht="19.5" customHeight="1">
      <c r="A190" s="19">
        <v>8</v>
      </c>
      <c r="B190" s="10" t="s">
        <v>159</v>
      </c>
      <c r="C190" s="11">
        <v>173</v>
      </c>
      <c r="D190" s="12">
        <v>14765.695726</v>
      </c>
    </row>
    <row r="191" spans="1:4" ht="19.5" customHeight="1">
      <c r="A191" s="19">
        <v>9</v>
      </c>
      <c r="B191" s="10" t="s">
        <v>158</v>
      </c>
      <c r="C191" s="11">
        <v>1278</v>
      </c>
      <c r="D191" s="12">
        <v>12691.003220919998</v>
      </c>
    </row>
    <row r="192" spans="1:4" ht="19.5" customHeight="1">
      <c r="A192" s="19">
        <v>10</v>
      </c>
      <c r="B192" s="10" t="s">
        <v>191</v>
      </c>
      <c r="C192" s="11">
        <v>79</v>
      </c>
      <c r="D192" s="12">
        <v>11739.238461999999</v>
      </c>
    </row>
    <row r="193" spans="1:4" ht="19.5" customHeight="1">
      <c r="A193" s="19">
        <v>11</v>
      </c>
      <c r="B193" s="10" t="s">
        <v>170</v>
      </c>
      <c r="C193" s="11">
        <v>198</v>
      </c>
      <c r="D193" s="12">
        <v>10441.664325</v>
      </c>
    </row>
    <row r="194" spans="1:4" ht="19.5" customHeight="1">
      <c r="A194" s="19">
        <v>12</v>
      </c>
      <c r="B194" s="10" t="s">
        <v>160</v>
      </c>
      <c r="C194" s="11">
        <v>579</v>
      </c>
      <c r="D194" s="12">
        <v>9209.6417246700003</v>
      </c>
    </row>
    <row r="195" spans="1:4" ht="19.5" customHeight="1">
      <c r="A195" s="19">
        <v>13</v>
      </c>
      <c r="B195" s="10" t="s">
        <v>162</v>
      </c>
      <c r="C195" s="11">
        <v>498</v>
      </c>
      <c r="D195" s="12">
        <v>9026.9268806799992</v>
      </c>
    </row>
    <row r="196" spans="1:4" ht="19.5" customHeight="1">
      <c r="A196" s="19">
        <v>14</v>
      </c>
      <c r="B196" s="10" t="s">
        <v>149</v>
      </c>
      <c r="C196" s="11">
        <v>353</v>
      </c>
      <c r="D196" s="12">
        <v>8751.5477646500003</v>
      </c>
    </row>
    <row r="197" spans="1:4" ht="19.5" customHeight="1">
      <c r="A197" s="19">
        <v>15</v>
      </c>
      <c r="B197" s="10" t="s">
        <v>177</v>
      </c>
      <c r="C197" s="11">
        <v>158</v>
      </c>
      <c r="D197" s="12">
        <v>8138.9789762399996</v>
      </c>
    </row>
    <row r="198" spans="1:4" ht="19.5" customHeight="1">
      <c r="A198" s="19">
        <v>16</v>
      </c>
      <c r="B198" s="10" t="s">
        <v>169</v>
      </c>
      <c r="C198" s="11">
        <v>489</v>
      </c>
      <c r="D198" s="12">
        <v>6593.66751905</v>
      </c>
    </row>
    <row r="199" spans="1:4" ht="19.5" customHeight="1">
      <c r="A199" s="19">
        <v>17</v>
      </c>
      <c r="B199" s="10" t="s">
        <v>156</v>
      </c>
      <c r="C199" s="11">
        <v>520</v>
      </c>
      <c r="D199" s="12">
        <v>6364.6028042899998</v>
      </c>
    </row>
    <row r="200" spans="1:4" ht="19.5" customHeight="1">
      <c r="A200" s="19">
        <v>18</v>
      </c>
      <c r="B200" s="10" t="s">
        <v>167</v>
      </c>
      <c r="C200" s="11">
        <v>225</v>
      </c>
      <c r="D200" s="12">
        <v>6302.9950820000004</v>
      </c>
    </row>
    <row r="201" spans="1:4" ht="19.5" customHeight="1">
      <c r="A201" s="19">
        <v>19</v>
      </c>
      <c r="B201" s="10" t="s">
        <v>161</v>
      </c>
      <c r="C201" s="11">
        <v>917</v>
      </c>
      <c r="D201" s="12">
        <v>6110.5255324999998</v>
      </c>
    </row>
    <row r="202" spans="1:4" ht="19.5" customHeight="1">
      <c r="A202" s="19">
        <v>20</v>
      </c>
      <c r="B202" s="10" t="s">
        <v>157</v>
      </c>
      <c r="C202" s="11">
        <v>368</v>
      </c>
      <c r="D202" s="12">
        <v>5172.8606909999999</v>
      </c>
    </row>
    <row r="203" spans="1:4" ht="19.5" customHeight="1">
      <c r="A203" s="19">
        <v>21</v>
      </c>
      <c r="B203" s="10" t="s">
        <v>182</v>
      </c>
      <c r="C203" s="11">
        <v>62</v>
      </c>
      <c r="D203" s="12">
        <v>4808.1487079999997</v>
      </c>
    </row>
    <row r="204" spans="1:4" ht="19.5" customHeight="1">
      <c r="A204" s="19">
        <v>22</v>
      </c>
      <c r="B204" s="10" t="s">
        <v>147</v>
      </c>
      <c r="C204" s="11">
        <v>15</v>
      </c>
      <c r="D204" s="12">
        <v>4569.3556049999997</v>
      </c>
    </row>
    <row r="205" spans="1:4" ht="19.5" customHeight="1">
      <c r="A205" s="19">
        <v>23</v>
      </c>
      <c r="B205" s="10" t="s">
        <v>186</v>
      </c>
      <c r="C205" s="11">
        <v>119</v>
      </c>
      <c r="D205" s="12">
        <v>4395.0914709999997</v>
      </c>
    </row>
    <row r="206" spans="1:4" ht="19.5" customHeight="1">
      <c r="A206" s="19">
        <v>24</v>
      </c>
      <c r="B206" s="10" t="s">
        <v>181</v>
      </c>
      <c r="C206" s="11">
        <v>126</v>
      </c>
      <c r="D206" s="12">
        <v>4236.3892130000004</v>
      </c>
    </row>
    <row r="207" spans="1:4" ht="19.5" customHeight="1">
      <c r="A207" s="19">
        <v>25</v>
      </c>
      <c r="B207" s="10" t="s">
        <v>163</v>
      </c>
      <c r="C207" s="11">
        <v>405</v>
      </c>
      <c r="D207" s="12">
        <v>3900.2584549000007</v>
      </c>
    </row>
    <row r="208" spans="1:4" ht="19.5" customHeight="1">
      <c r="A208" s="19">
        <v>26</v>
      </c>
      <c r="B208" s="10" t="s">
        <v>174</v>
      </c>
      <c r="C208" s="11">
        <v>157</v>
      </c>
      <c r="D208" s="12">
        <v>3838.331698</v>
      </c>
    </row>
    <row r="209" spans="1:4" ht="19.5" customHeight="1">
      <c r="A209" s="19">
        <v>27</v>
      </c>
      <c r="B209" s="10" t="s">
        <v>164</v>
      </c>
      <c r="C209" s="11">
        <v>128</v>
      </c>
      <c r="D209" s="12">
        <v>3697.2355640000001</v>
      </c>
    </row>
    <row r="210" spans="1:4" ht="19.5" customHeight="1">
      <c r="A210" s="19">
        <v>28</v>
      </c>
      <c r="B210" s="10" t="s">
        <v>171</v>
      </c>
      <c r="C210" s="11">
        <v>37</v>
      </c>
      <c r="D210" s="12">
        <v>3185.0320729999999</v>
      </c>
    </row>
    <row r="211" spans="1:4" ht="19.5" customHeight="1">
      <c r="A211" s="19">
        <v>29</v>
      </c>
      <c r="B211" s="10" t="s">
        <v>261</v>
      </c>
      <c r="C211" s="11">
        <v>50</v>
      </c>
      <c r="D211" s="12">
        <v>2768.6918150000001</v>
      </c>
    </row>
    <row r="212" spans="1:4" ht="19.5" customHeight="1">
      <c r="A212" s="19">
        <v>30</v>
      </c>
      <c r="B212" s="10" t="s">
        <v>168</v>
      </c>
      <c r="C212" s="11">
        <v>211</v>
      </c>
      <c r="D212" s="12">
        <v>2650.5015600000002</v>
      </c>
    </row>
    <row r="213" spans="1:4" ht="19.5" customHeight="1">
      <c r="A213" s="19">
        <v>31</v>
      </c>
      <c r="B213" s="10" t="s">
        <v>173</v>
      </c>
      <c r="C213" s="11">
        <v>133</v>
      </c>
      <c r="D213" s="12">
        <v>2559.89624</v>
      </c>
    </row>
    <row r="214" spans="1:4" ht="19.5" customHeight="1">
      <c r="A214" s="19">
        <v>32</v>
      </c>
      <c r="B214" s="10" t="s">
        <v>265</v>
      </c>
      <c r="C214" s="11">
        <v>25</v>
      </c>
      <c r="D214" s="12">
        <v>2523.4124609999999</v>
      </c>
    </row>
    <row r="215" spans="1:4" ht="19.5" customHeight="1">
      <c r="A215" s="19">
        <v>33</v>
      </c>
      <c r="B215" s="10" t="s">
        <v>180</v>
      </c>
      <c r="C215" s="11">
        <v>117</v>
      </c>
      <c r="D215" s="12">
        <v>2130.0096043999997</v>
      </c>
    </row>
    <row r="216" spans="1:4" ht="19.5" customHeight="1">
      <c r="A216" s="19">
        <v>34</v>
      </c>
      <c r="B216" s="10" t="s">
        <v>165</v>
      </c>
      <c r="C216" s="11">
        <v>61</v>
      </c>
      <c r="D216" s="12">
        <v>2109.0105950000002</v>
      </c>
    </row>
    <row r="217" spans="1:4" ht="19.5" customHeight="1">
      <c r="A217" s="19">
        <v>35</v>
      </c>
      <c r="B217" s="10" t="s">
        <v>197</v>
      </c>
      <c r="C217" s="11">
        <v>84</v>
      </c>
      <c r="D217" s="12">
        <v>2054.7977289999999</v>
      </c>
    </row>
    <row r="218" spans="1:4" ht="19.5" customHeight="1">
      <c r="A218" s="19">
        <v>36</v>
      </c>
      <c r="B218" s="10" t="s">
        <v>195</v>
      </c>
      <c r="C218" s="11">
        <v>51</v>
      </c>
      <c r="D218" s="12">
        <v>2034.8137300000001</v>
      </c>
    </row>
    <row r="219" spans="1:4" ht="19.5" customHeight="1">
      <c r="A219" s="19">
        <v>37</v>
      </c>
      <c r="B219" s="10" t="s">
        <v>175</v>
      </c>
      <c r="C219" s="11">
        <v>56</v>
      </c>
      <c r="D219" s="12">
        <v>1734.3028280000001</v>
      </c>
    </row>
    <row r="220" spans="1:4" ht="19.5" customHeight="1">
      <c r="A220" s="19">
        <v>38</v>
      </c>
      <c r="B220" s="10" t="s">
        <v>176</v>
      </c>
      <c r="C220" s="11">
        <v>92</v>
      </c>
      <c r="D220" s="12">
        <v>1591.3447120000001</v>
      </c>
    </row>
    <row r="221" spans="1:4" ht="19.5" customHeight="1">
      <c r="A221" s="19">
        <v>39</v>
      </c>
      <c r="B221" s="10" t="s">
        <v>193</v>
      </c>
      <c r="C221" s="11">
        <v>64</v>
      </c>
      <c r="D221" s="12">
        <v>1583.9357335499999</v>
      </c>
    </row>
    <row r="222" spans="1:4" ht="19.5" customHeight="1">
      <c r="A222" s="19">
        <v>40</v>
      </c>
      <c r="B222" s="10" t="s">
        <v>166</v>
      </c>
      <c r="C222" s="11">
        <v>109</v>
      </c>
      <c r="D222" s="12">
        <v>1484.3336361500001</v>
      </c>
    </row>
    <row r="223" spans="1:4" ht="19.5" customHeight="1">
      <c r="A223" s="19">
        <v>41</v>
      </c>
      <c r="B223" s="10" t="s">
        <v>179</v>
      </c>
      <c r="C223" s="11">
        <v>98</v>
      </c>
      <c r="D223" s="12">
        <v>1199.6274412800001</v>
      </c>
    </row>
    <row r="224" spans="1:4" ht="19.5" customHeight="1">
      <c r="A224" s="19">
        <v>42</v>
      </c>
      <c r="B224" s="10" t="s">
        <v>262</v>
      </c>
      <c r="C224" s="11">
        <v>24</v>
      </c>
      <c r="D224" s="12">
        <v>1116.2776690000001</v>
      </c>
    </row>
    <row r="225" spans="1:4" ht="19.5" customHeight="1">
      <c r="A225" s="19">
        <v>43</v>
      </c>
      <c r="B225" s="10" t="s">
        <v>172</v>
      </c>
      <c r="C225" s="11">
        <v>69</v>
      </c>
      <c r="D225" s="12">
        <v>904.88107723999997</v>
      </c>
    </row>
    <row r="226" spans="1:4" ht="19.5" customHeight="1">
      <c r="A226" s="19">
        <v>44</v>
      </c>
      <c r="B226" s="10" t="s">
        <v>178</v>
      </c>
      <c r="C226" s="11">
        <v>51</v>
      </c>
      <c r="D226" s="12">
        <v>720.141302</v>
      </c>
    </row>
    <row r="227" spans="1:4" ht="19.5" customHeight="1">
      <c r="A227" s="19">
        <v>45</v>
      </c>
      <c r="B227" s="10" t="s">
        <v>187</v>
      </c>
      <c r="C227" s="11">
        <v>30</v>
      </c>
      <c r="D227" s="12">
        <v>686.08554600000002</v>
      </c>
    </row>
    <row r="228" spans="1:4" ht="19.5" customHeight="1">
      <c r="A228" s="19">
        <v>46</v>
      </c>
      <c r="B228" s="10" t="s">
        <v>185</v>
      </c>
      <c r="C228" s="11">
        <v>25</v>
      </c>
      <c r="D228" s="12">
        <v>636.46958500000005</v>
      </c>
    </row>
    <row r="229" spans="1:4" ht="19.5" customHeight="1">
      <c r="A229" s="19">
        <v>47</v>
      </c>
      <c r="B229" s="10" t="s">
        <v>201</v>
      </c>
      <c r="C229" s="11">
        <v>32</v>
      </c>
      <c r="D229" s="12">
        <v>582.63048100000003</v>
      </c>
    </row>
    <row r="230" spans="1:4" ht="19.5" customHeight="1">
      <c r="A230" s="19">
        <v>48</v>
      </c>
      <c r="B230" s="10" t="s">
        <v>183</v>
      </c>
      <c r="C230" s="11">
        <v>101</v>
      </c>
      <c r="D230" s="12">
        <v>527.78133020999996</v>
      </c>
    </row>
    <row r="231" spans="1:4" ht="19.5" customHeight="1">
      <c r="A231" s="19">
        <v>49</v>
      </c>
      <c r="B231" s="10" t="s">
        <v>188</v>
      </c>
      <c r="C231" s="11">
        <v>37</v>
      </c>
      <c r="D231" s="12">
        <v>459.61340100000001</v>
      </c>
    </row>
    <row r="232" spans="1:4" ht="19.5" customHeight="1">
      <c r="A232" s="19">
        <v>50</v>
      </c>
      <c r="B232" s="10" t="s">
        <v>192</v>
      </c>
      <c r="C232" s="11">
        <v>16</v>
      </c>
      <c r="D232" s="12">
        <v>334.025935</v>
      </c>
    </row>
    <row r="233" spans="1:4" ht="19.5" customHeight="1">
      <c r="A233" s="19">
        <v>51</v>
      </c>
      <c r="B233" s="10" t="s">
        <v>189</v>
      </c>
      <c r="C233" s="11">
        <v>31</v>
      </c>
      <c r="D233" s="12">
        <v>315.80711000000002</v>
      </c>
    </row>
    <row r="234" spans="1:4" ht="19.5" customHeight="1">
      <c r="A234" s="19">
        <v>52</v>
      </c>
      <c r="B234" s="10" t="s">
        <v>263</v>
      </c>
      <c r="C234" s="11">
        <v>20</v>
      </c>
      <c r="D234" s="12">
        <v>311.38227499999999</v>
      </c>
    </row>
    <row r="235" spans="1:4" ht="19.5" customHeight="1">
      <c r="A235" s="19">
        <v>53</v>
      </c>
      <c r="B235" s="10" t="s">
        <v>196</v>
      </c>
      <c r="C235" s="11">
        <v>10</v>
      </c>
      <c r="D235" s="12">
        <v>246.723499</v>
      </c>
    </row>
    <row r="236" spans="1:4" ht="19.5" customHeight="1">
      <c r="A236" s="19">
        <v>54</v>
      </c>
      <c r="B236" s="10" t="s">
        <v>199</v>
      </c>
      <c r="C236" s="11">
        <v>42</v>
      </c>
      <c r="D236" s="12">
        <v>240.36246</v>
      </c>
    </row>
    <row r="237" spans="1:4" ht="19.5" customHeight="1">
      <c r="A237" s="19">
        <v>55</v>
      </c>
      <c r="B237" s="10" t="s">
        <v>184</v>
      </c>
      <c r="C237" s="11">
        <v>21</v>
      </c>
      <c r="D237" s="12">
        <v>231.58128487000002</v>
      </c>
    </row>
    <row r="238" spans="1:4" ht="19.5" customHeight="1">
      <c r="A238" s="19">
        <v>56</v>
      </c>
      <c r="B238" s="10" t="s">
        <v>194</v>
      </c>
      <c r="C238" s="11">
        <v>18</v>
      </c>
      <c r="D238" s="12">
        <v>208.82464200000001</v>
      </c>
    </row>
    <row r="239" spans="1:4" ht="19.5" customHeight="1">
      <c r="A239" s="19">
        <v>57</v>
      </c>
      <c r="B239" s="10" t="s">
        <v>200</v>
      </c>
      <c r="C239" s="11">
        <v>11</v>
      </c>
      <c r="D239" s="12">
        <v>157.833821</v>
      </c>
    </row>
    <row r="240" spans="1:4" ht="19.5" customHeight="1">
      <c r="A240" s="19">
        <v>58</v>
      </c>
      <c r="B240" s="10" t="s">
        <v>264</v>
      </c>
      <c r="C240" s="11">
        <v>10</v>
      </c>
      <c r="D240" s="12">
        <v>135.72999999999999</v>
      </c>
    </row>
    <row r="241" spans="1:4" ht="19.5" customHeight="1">
      <c r="A241" s="19">
        <v>59</v>
      </c>
      <c r="B241" s="10" t="s">
        <v>190</v>
      </c>
      <c r="C241" s="11">
        <v>8</v>
      </c>
      <c r="D241" s="12">
        <v>92.086029999999994</v>
      </c>
    </row>
    <row r="242" spans="1:4" ht="19.5" customHeight="1">
      <c r="A242" s="19">
        <v>60</v>
      </c>
      <c r="B242" s="10" t="s">
        <v>198</v>
      </c>
      <c r="C242" s="11">
        <v>17</v>
      </c>
      <c r="D242" s="12">
        <v>36.424999999999997</v>
      </c>
    </row>
    <row r="243" spans="1:4" ht="19.5" customHeight="1">
      <c r="A243" s="19">
        <v>61</v>
      </c>
      <c r="B243" s="10" t="s">
        <v>266</v>
      </c>
      <c r="C243" s="11">
        <v>4</v>
      </c>
      <c r="D243" s="12">
        <v>7.9012618099999994</v>
      </c>
    </row>
    <row r="244" spans="1:4" ht="19.5" customHeight="1">
      <c r="A244" s="19">
        <v>62</v>
      </c>
      <c r="B244" s="10" t="s">
        <v>267</v>
      </c>
      <c r="C244" s="11">
        <v>6</v>
      </c>
      <c r="D244" s="12">
        <v>4.1469940000000003</v>
      </c>
    </row>
    <row r="245" spans="1:4" ht="19.5" customHeight="1">
      <c r="A245" s="19">
        <v>63</v>
      </c>
      <c r="B245" s="10" t="s">
        <v>268</v>
      </c>
      <c r="C245" s="11">
        <v>1</v>
      </c>
      <c r="D245" s="12">
        <v>3</v>
      </c>
    </row>
    <row r="246" spans="1:4" ht="19.5" customHeight="1">
      <c r="A246" s="19">
        <v>64</v>
      </c>
      <c r="B246" s="10" t="s">
        <v>269</v>
      </c>
      <c r="C246" s="11">
        <v>1</v>
      </c>
      <c r="D246" s="12">
        <v>1.5</v>
      </c>
    </row>
    <row r="247" spans="1:4" ht="19.5" customHeight="1">
      <c r="A247" s="146" t="s">
        <v>207</v>
      </c>
      <c r="B247" s="146"/>
      <c r="C247" s="13">
        <f>SUM(C183:C246)</f>
        <v>35539</v>
      </c>
      <c r="D247" s="14">
        <f>SUM(D183:D246)</f>
        <v>430024.34878386988</v>
      </c>
    </row>
    <row r="248" spans="1:4" ht="15" customHeight="1"/>
    <row r="249" spans="1:4" ht="26.25" customHeight="1"/>
    <row r="250" spans="1:4" ht="15.75" customHeight="1"/>
  </sheetData>
  <sortState ref="B183:D246">
    <sortCondition descending="1" ref="D183:D246"/>
  </sortState>
  <mergeCells count="11">
    <mergeCell ref="A1:D1"/>
    <mergeCell ref="A177:B177"/>
    <mergeCell ref="A179:D179"/>
    <mergeCell ref="A180:D180"/>
    <mergeCell ref="A247:B247"/>
    <mergeCell ref="A3:B3"/>
    <mergeCell ref="A5:D5"/>
    <mergeCell ref="A6:D6"/>
    <mergeCell ref="A28:B28"/>
    <mergeCell ref="A34:D34"/>
    <mergeCell ref="A35:D35"/>
  </mergeCells>
  <conditionalFormatting sqref="B177:B1048576 B1:B8 B28:B37">
    <cfRule type="duplicateValues" dxfId="2" priority="4"/>
  </conditionalFormatting>
  <conditionalFormatting sqref="B9:B27">
    <cfRule type="duplicateValues" dxfId="1" priority="2"/>
  </conditionalFormatting>
  <conditionalFormatting sqref="B38:B176">
    <cfRule type="duplicateValues" dxfId="0" priority="580"/>
  </conditionalFormatting>
  <pageMargins left="0.7" right="0.45" top="0.5" bottom="0.5" header="0.3" footer="0.3"/>
  <pageSetup paperSize="9" fitToHeight="0" orientation="portrait" r:id="rId1"/>
  <rowBreaks count="2" manualBreakCount="2">
    <brk id="33" max="3" man="1"/>
    <brk id="17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thang 8</vt:lpstr>
      <vt:lpstr>Thang 8 2022</vt:lpstr>
      <vt:lpstr>Luy ke T8 2022</vt:lpstr>
      <vt:lpstr>'Luy ke T8 2022'!Print_Area</vt:lpstr>
      <vt:lpstr>'thang 8'!Print_Area</vt:lpstr>
      <vt:lpstr>'Thang 8 2022'!Print_Area</vt:lpstr>
      <vt:lpstr>'Luy ke T8 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cp:lastModifiedBy>
  <cp:lastPrinted>2022-08-24T09:52:37Z</cp:lastPrinted>
  <dcterms:created xsi:type="dcterms:W3CDTF">2020-03-20T08:58:11Z</dcterms:created>
  <dcterms:modified xsi:type="dcterms:W3CDTF">2022-08-24T09:53:21Z</dcterms:modified>
</cp:coreProperties>
</file>