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ong viec\02. 2021\02. Ho so de nghi xay dung Luat\20210822\20210822\20210816\"/>
    </mc:Choice>
  </mc:AlternateContent>
  <bookViews>
    <workbookView xWindow="0" yWindow="0" windowWidth="28800" windowHeight="12300" activeTab="2"/>
  </bookViews>
  <sheets>
    <sheet name="P3 Chi tieu co ban" sheetId="1" r:id="rId1"/>
    <sheet name="P4 Phan loai" sheetId="3" r:id="rId2"/>
    <sheet name="P5 CS hỗ trợ" sheetId="4" r:id="rId3"/>
  </sheets>
  <definedNames>
    <definedName name="_xlnm.Print_Area" localSheetId="0">'P3 Chi tieu co ban'!$A$1:$P$61</definedName>
    <definedName name="_xlnm.Print_Area" localSheetId="1">'P4 Phan loai'!$A$1:$P$24</definedName>
    <definedName name="_xlnm.Print_Titles" localSheetId="0">'P3 Chi tieu co ban'!$6:$8</definedName>
    <definedName name="_xlnm.Print_Titles" localSheetId="2">'P5 CS hỗ trợ'!$7:$8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3" l="1"/>
  <c r="R11" i="3"/>
  <c r="L16" i="3"/>
  <c r="L21" i="3"/>
  <c r="R23" i="3"/>
  <c r="R51" i="1"/>
  <c r="R50" i="1"/>
  <c r="R44" i="1"/>
  <c r="R39" i="1"/>
  <c r="R38" i="1"/>
  <c r="R18" i="1"/>
  <c r="P24" i="3" l="1"/>
  <c r="P23" i="3"/>
  <c r="P21" i="3"/>
  <c r="P19" i="3"/>
  <c r="P18" i="3"/>
  <c r="P16" i="3"/>
  <c r="P14" i="3"/>
  <c r="P13" i="3"/>
  <c r="P11" i="3"/>
  <c r="P25" i="1"/>
  <c r="P54" i="1"/>
  <c r="P56" i="1"/>
  <c r="P57" i="1"/>
  <c r="P58" i="1"/>
  <c r="P59" i="1"/>
  <c r="P60" i="1"/>
  <c r="P61" i="1"/>
  <c r="P45" i="1"/>
  <c r="P46" i="1"/>
  <c r="P47" i="1"/>
  <c r="P48" i="1"/>
  <c r="P49" i="1"/>
  <c r="P50" i="1"/>
  <c r="P51" i="1"/>
  <c r="P52" i="1"/>
  <c r="P44" i="1"/>
  <c r="P42" i="1"/>
  <c r="P40" i="1"/>
  <c r="P39" i="1"/>
  <c r="P38" i="1"/>
  <c r="P34" i="1"/>
  <c r="P35" i="1"/>
  <c r="P36" i="1"/>
  <c r="P33" i="1"/>
  <c r="P28" i="1"/>
  <c r="P29" i="1"/>
  <c r="P30" i="1"/>
  <c r="P31" i="1"/>
  <c r="P27" i="1"/>
  <c r="P22" i="1"/>
  <c r="P23" i="1"/>
  <c r="P24" i="1"/>
  <c r="P21" i="1"/>
  <c r="P14" i="1"/>
  <c r="P15" i="1"/>
  <c r="P16" i="1"/>
  <c r="P17" i="1"/>
  <c r="P18" i="1"/>
  <c r="P19" i="1"/>
  <c r="P13" i="1"/>
  <c r="P11" i="1"/>
  <c r="N24" i="3" l="1"/>
  <c r="O24" i="3" s="1"/>
  <c r="N23" i="3"/>
  <c r="O23" i="3" s="1"/>
  <c r="N19" i="3"/>
  <c r="O19" i="3" s="1"/>
  <c r="N18" i="3"/>
  <c r="O18" i="3" s="1"/>
  <c r="N13" i="3"/>
  <c r="O13" i="3" s="1"/>
  <c r="N21" i="3"/>
  <c r="O21" i="3" s="1"/>
  <c r="N16" i="3"/>
  <c r="O16" i="3" s="1"/>
  <c r="N14" i="3"/>
  <c r="O14" i="3" s="1"/>
  <c r="N11" i="3"/>
  <c r="O11" i="3" s="1"/>
  <c r="R16" i="1" l="1"/>
  <c r="R15" i="1"/>
  <c r="N11" i="1"/>
  <c r="N61" i="1"/>
  <c r="N60" i="1"/>
  <c r="N59" i="1"/>
  <c r="O59" i="1"/>
  <c r="N58" i="1"/>
  <c r="N54" i="1"/>
  <c r="O54" i="1"/>
  <c r="N57" i="1"/>
  <c r="N56" i="1"/>
  <c r="O56" i="1"/>
  <c r="N45" i="1"/>
  <c r="N46" i="1"/>
  <c r="N47" i="1"/>
  <c r="N48" i="1"/>
  <c r="O48" i="1" s="1"/>
  <c r="N49" i="1"/>
  <c r="O49" i="1" s="1"/>
  <c r="N50" i="1"/>
  <c r="N51" i="1"/>
  <c r="N52" i="1"/>
  <c r="N44" i="1"/>
  <c r="O61" i="1"/>
  <c r="O57" i="1"/>
  <c r="O58" i="1"/>
  <c r="O60" i="1"/>
  <c r="O45" i="1"/>
  <c r="O46" i="1"/>
  <c r="O47" i="1"/>
  <c r="O50" i="1"/>
  <c r="O51" i="1"/>
  <c r="O52" i="1"/>
  <c r="O44" i="1"/>
  <c r="O42" i="1"/>
  <c r="O15" i="1"/>
  <c r="O16" i="1"/>
  <c r="O17" i="1"/>
  <c r="O18" i="1"/>
  <c r="O19" i="1"/>
  <c r="O21" i="1"/>
  <c r="O22" i="1"/>
  <c r="O23" i="1"/>
  <c r="O24" i="1"/>
  <c r="O25" i="1"/>
  <c r="O27" i="1"/>
  <c r="O28" i="1"/>
  <c r="O29" i="1"/>
  <c r="O30" i="1"/>
  <c r="O31" i="1"/>
  <c r="O34" i="1"/>
  <c r="O35" i="1"/>
  <c r="O36" i="1"/>
  <c r="O38" i="1"/>
  <c r="O39" i="1"/>
  <c r="O40" i="1"/>
  <c r="O14" i="1"/>
  <c r="N14" i="1"/>
  <c r="O11" i="1"/>
  <c r="N42" i="1"/>
  <c r="N40" i="1"/>
  <c r="N39" i="1"/>
  <c r="N38" i="1"/>
  <c r="N36" i="1"/>
  <c r="N35" i="1"/>
  <c r="N34" i="1"/>
  <c r="N31" i="1"/>
  <c r="N33" i="1"/>
  <c r="O33" i="1" s="1"/>
  <c r="N21" i="1"/>
  <c r="N22" i="1"/>
  <c r="N23" i="1"/>
  <c r="N24" i="1"/>
  <c r="N25" i="1"/>
  <c r="N26" i="1"/>
  <c r="N27" i="1"/>
  <c r="N28" i="1"/>
  <c r="N29" i="1"/>
  <c r="N30" i="1"/>
  <c r="N16" i="1"/>
  <c r="N17" i="1"/>
  <c r="N18" i="1"/>
  <c r="N19" i="1"/>
  <c r="N15" i="1"/>
  <c r="N13" i="1"/>
  <c r="O13" i="1" s="1"/>
  <c r="D93" i="4" l="1"/>
  <c r="D92" i="4"/>
  <c r="D90" i="4"/>
  <c r="D89" i="4"/>
  <c r="D87" i="4"/>
  <c r="D86" i="4"/>
  <c r="D84" i="4"/>
  <c r="D83" i="4"/>
  <c r="D82" i="4"/>
  <c r="D81" i="4"/>
  <c r="D79" i="4"/>
  <c r="D78" i="4"/>
  <c r="D77" i="4"/>
  <c r="D76" i="4"/>
  <c r="D74" i="4"/>
  <c r="D73" i="4"/>
  <c r="D71" i="4"/>
  <c r="D70" i="4"/>
  <c r="D69" i="4"/>
  <c r="D68" i="4"/>
  <c r="D67" i="4"/>
  <c r="D66" i="4"/>
  <c r="D64" i="4"/>
  <c r="D63" i="4"/>
  <c r="D61" i="4"/>
  <c r="D60" i="4"/>
  <c r="D57" i="4"/>
  <c r="D56" i="4"/>
  <c r="D54" i="4"/>
  <c r="D53" i="4"/>
  <c r="D51" i="4"/>
  <c r="D48" i="4"/>
  <c r="D47" i="4"/>
  <c r="D45" i="4"/>
  <c r="D44" i="4"/>
  <c r="D43" i="4"/>
  <c r="D42" i="4"/>
  <c r="D40" i="4"/>
  <c r="D39" i="4"/>
  <c r="D38" i="4"/>
  <c r="D37" i="4"/>
  <c r="D36" i="4"/>
  <c r="D34" i="4"/>
  <c r="D33" i="4"/>
  <c r="D31" i="4"/>
  <c r="D30" i="4"/>
  <c r="D28" i="4"/>
  <c r="D27" i="4"/>
  <c r="D25" i="4"/>
  <c r="D24" i="4"/>
  <c r="D22" i="4"/>
  <c r="D21" i="4"/>
  <c r="D20" i="4"/>
  <c r="D19" i="4"/>
  <c r="D17" i="4"/>
  <c r="D16" i="4"/>
  <c r="D15" i="4"/>
  <c r="D14" i="4"/>
  <c r="D12" i="4"/>
  <c r="D11" i="4"/>
</calcChain>
</file>

<file path=xl/sharedStrings.xml><?xml version="1.0" encoding="utf-8"?>
<sst xmlns="http://schemas.openxmlformats.org/spreadsheetml/2006/main" count="324" uniqueCount="143">
  <si>
    <t>STT</t>
  </si>
  <si>
    <t>Chỉ tiêu</t>
  </si>
  <si>
    <t>Đơn vị tính</t>
  </si>
  <si>
    <t>Năm 2013</t>
  </si>
  <si>
    <t>Năm 2014</t>
  </si>
  <si>
    <t>Năm 2015</t>
  </si>
  <si>
    <t>Năm 2016</t>
  </si>
  <si>
    <t>Năm 2017</t>
  </si>
  <si>
    <t>Năm 2018</t>
  </si>
  <si>
    <t>Năm 2019</t>
  </si>
  <si>
    <t>Năm 2020</t>
  </si>
  <si>
    <t>TĐ</t>
  </si>
  <si>
    <t>%</t>
  </si>
  <si>
    <t>I</t>
  </si>
  <si>
    <t>Hợp tác xã (HTX)</t>
  </si>
  <si>
    <t>Tỷ trọng đóng góp vào GDP</t>
  </si>
  <si>
    <t>Tổng số HTX</t>
  </si>
  <si>
    <t>HTX</t>
  </si>
  <si>
    <t>Trong đó:</t>
  </si>
  <si>
    <t>Số HTX đang hoạt động</t>
  </si>
  <si>
    <t xml:space="preserve">Số HTX ngừng hoạt động </t>
  </si>
  <si>
    <t>Số HTX thành lập mới</t>
  </si>
  <si>
    <t>Số HTX giải thể</t>
  </si>
  <si>
    <t xml:space="preserve">Số HTX hoạt động hiệu quả </t>
  </si>
  <si>
    <t>Số HTX thành lập doanh nghiệp</t>
  </si>
  <si>
    <t>Tổng số thành viên HTX</t>
  </si>
  <si>
    <t>Thành viên</t>
  </si>
  <si>
    <t>Số thành viên mới</t>
  </si>
  <si>
    <t xml:space="preserve">Thành viên </t>
  </si>
  <si>
    <t>Số thành viên là cá nhân</t>
  </si>
  <si>
    <t>Số thành viên là đại diện hộ gia đình</t>
  </si>
  <si>
    <t>Số thành viên là pháp nhân</t>
  </si>
  <si>
    <t>Tổng số lao động thường xuyên trong HTX</t>
  </si>
  <si>
    <t>Người</t>
  </si>
  <si>
    <t>Số lao động thường xuyên mới</t>
  </si>
  <si>
    <t>Số lao động là thành viên HTX</t>
  </si>
  <si>
    <t>Tổng vốn hoạt động của HTX</t>
  </si>
  <si>
    <t>Tr đồng</t>
  </si>
  <si>
    <t>Tổng giá trị tài sản HTX</t>
  </si>
  <si>
    <t>Doanh thu bình quân một HTX</t>
  </si>
  <si>
    <t>Doanh thu của HTX với thành viên</t>
  </si>
  <si>
    <t>Lãi bình quân một HTX</t>
  </si>
  <si>
    <t>Thu nhập bình quân của lao động thường xuyên trong HTX</t>
  </si>
  <si>
    <t>Tổng số cán bộ quản lý HTX</t>
  </si>
  <si>
    <t>Số cán bộ quản lý HTX đã qua đào tạo đạt trình độ sơ, trung cấp</t>
  </si>
  <si>
    <t>Số cán bộ quản lý HTX đã qua đào tạo đạt trình độ cao đẳng, đại học trở lên</t>
  </si>
  <si>
    <t>Số cán bộ HTX được đóng BHXH</t>
  </si>
  <si>
    <t>II</t>
  </si>
  <si>
    <t>Liên hiệp hợp tác xã  (LH HTX)</t>
  </si>
  <si>
    <t>Tổng số LH HTX</t>
  </si>
  <si>
    <t>LH HTX</t>
  </si>
  <si>
    <t>Số LH HTX thành lập mới</t>
  </si>
  <si>
    <t>Số LH HTX giải thể</t>
  </si>
  <si>
    <t xml:space="preserve">Số LH HTX hoạt động hiệu quả </t>
  </si>
  <si>
    <t>Tổng số HTX thành viên</t>
  </si>
  <si>
    <t>Tổng số lao động trong LH HTX</t>
  </si>
  <si>
    <t>Tổng vốn hoạt động của LH HTX</t>
  </si>
  <si>
    <t>Tổng giá trị tài sản LH HTX</t>
  </si>
  <si>
    <t>Trđ</t>
  </si>
  <si>
    <t>Doanh thu bình quân một LH HTX</t>
  </si>
  <si>
    <t>Lãi bình quân một LH HTX</t>
  </si>
  <si>
    <t>III</t>
  </si>
  <si>
    <t>Tổ hợp tác (THT)</t>
  </si>
  <si>
    <t>Tổng số THT</t>
  </si>
  <si>
    <t>THT</t>
  </si>
  <si>
    <t>Số THT thành lập mới</t>
  </si>
  <si>
    <t>Số THT có đăng ký thành lập</t>
  </si>
  <si>
    <t>Tổng số thành viên THT</t>
  </si>
  <si>
    <t>Tổng số lao động trong THT</t>
  </si>
  <si>
    <t>Doanh thu bình quân một THT</t>
  </si>
  <si>
    <t>Trđ/năm</t>
  </si>
  <si>
    <t>Lãi bình quân một THT</t>
  </si>
  <si>
    <t>B.quân</t>
  </si>
  <si>
    <t>Liên hiệp hợp tác xã (LH HTX)</t>
  </si>
  <si>
    <t>TÌNH HÌNH PHÁT TRIỂN KINH TẾ TẬP THỂ GIAI ĐOẠN 2013 - 2021</t>
  </si>
  <si>
    <t xml:space="preserve">Thực hiện năm </t>
  </si>
  <si>
    <t>Ước thực hiện năm 2021</t>
  </si>
  <si>
    <t>Tốc độ tăng/giảm giai đoạn 2013-2021</t>
  </si>
  <si>
    <t>B. quân</t>
  </si>
  <si>
    <t xml:space="preserve">SỐ LƯỢNG HỢP TÁC XÃ, LIÊN HIỆP HỢP TÁC XÃ, TỔ HỢP TÁC PHÂN LOẠI </t>
  </si>
  <si>
    <t>Thực hiện năm</t>
  </si>
  <si>
    <t xml:space="preserve">Tổng số HTX </t>
  </si>
  <si>
    <t>Chia ra:</t>
  </si>
  <si>
    <t>Hợp tác xã nông nghiệp</t>
  </si>
  <si>
    <t>Hợp tác xã phi nông nghiệp</t>
  </si>
  <si>
    <t>LH HTX nông nghiệp</t>
  </si>
  <si>
    <t>LH HTX phi nông nghiệp</t>
  </si>
  <si>
    <t>THT nông nghiệp</t>
  </si>
  <si>
    <t>THT phi nông nghiệp</t>
  </si>
  <si>
    <t>THEO NGÀNH NGHỀ GIAI ĐOẠN 2013-2021</t>
  </si>
  <si>
    <t xml:space="preserve">KẾT QUẢ THỰC HIỆN CÁC CHÍNH SÁCH HỖ TRỢ PHÁT TRIỂN KINH TẾ TẬP THỂ, HỢP TÁC XÃ </t>
  </si>
  <si>
    <t>Giai đoạn 2013-2014</t>
  </si>
  <si>
    <t>Tổng số</t>
  </si>
  <si>
    <t>CTMTQG XD Nông thôn mới</t>
  </si>
  <si>
    <t>Nguồn vốn khác</t>
  </si>
  <si>
    <t>Chính sách hỗ trợ chung</t>
  </si>
  <si>
    <t>Hỗ trợ đào tạo, bồi dưỡng nguồn nhân lực, thí điểm đưa cán bộ trẻ tốt nghiệp đại học, cao đẳng về làm việc có thời hạn ở hợp tác xã</t>
  </si>
  <si>
    <t>- Số người được cử đi đào tạo</t>
  </si>
  <si>
    <t xml:space="preserve">  Tổng kinh phí hỗ trợ</t>
  </si>
  <si>
    <t xml:space="preserve">          Trong đó</t>
  </si>
  <si>
    <t xml:space="preserve">                     Ngân sách trung ương</t>
  </si>
  <si>
    <t xml:space="preserve"> </t>
  </si>
  <si>
    <t xml:space="preserve">                   Ngân sách địa phương</t>
  </si>
  <si>
    <t>- Số người được tham gia bồi dưỡng</t>
  </si>
  <si>
    <t>- Thí điểm số cán bộ trẻ tốt nghiệp đại học, cao đẳng về làm việc có thời hạn ở hợp tác xã</t>
  </si>
  <si>
    <t>Hỗ trợ về xúc tiến thương mại, mở rộng thị trường</t>
  </si>
  <si>
    <t>- Số hợp tác xã được hỗ trợ</t>
  </si>
  <si>
    <t>Hỗ trợ về ứng dụng khoa học kỹ thuật, công nghệ mới</t>
  </si>
  <si>
    <t>Hỗ trợ về tiếp cận vốn và Quỹ hỗ trợ phát triển HTX</t>
  </si>
  <si>
    <t>- Số HTX được vay từ các tổ chức tín dụng</t>
  </si>
  <si>
    <t>- Số HTX được vay từ Quỹ hỗ trợ phát triển HTX</t>
  </si>
  <si>
    <t xml:space="preserve">Hỗ trợ thành lập mới </t>
  </si>
  <si>
    <t xml:space="preserve">                     Ngân sách Trung ương</t>
  </si>
  <si>
    <t>Chính sách hỗ trợ riêng cho các HTX nông nghiệp</t>
  </si>
  <si>
    <t>Hỗ trợ đầu tư phát triển kết cấu hạ tầng</t>
  </si>
  <si>
    <t>Hỗ trợ giao đất, cho thuê đất</t>
  </si>
  <si>
    <r>
      <t xml:space="preserve">- </t>
    </r>
    <r>
      <rPr>
        <sz val="12"/>
        <color theme="1"/>
        <rFont val="Times New Roman"/>
        <family val="1"/>
      </rPr>
      <t>Số HTX được giao đất</t>
    </r>
  </si>
  <si>
    <t>Diện tích đất được giao</t>
  </si>
  <si>
    <t>M2</t>
  </si>
  <si>
    <r>
      <t xml:space="preserve">- </t>
    </r>
    <r>
      <rPr>
        <sz val="12"/>
        <color theme="1"/>
        <rFont val="Times New Roman"/>
        <family val="1"/>
      </rPr>
      <t>Số HTX được thuê đất</t>
    </r>
  </si>
  <si>
    <t>Diện tích đất được thuê</t>
  </si>
  <si>
    <t>- Số HTX được miễn, giảm tiền thuê đât</t>
  </si>
  <si>
    <t>Số tiền được miễn, giảm</t>
  </si>
  <si>
    <t>Ưu đãi tín dụng</t>
  </si>
  <si>
    <r>
      <t xml:space="preserve">- </t>
    </r>
    <r>
      <rPr>
        <sz val="12"/>
        <color theme="1"/>
        <rFont val="Times New Roman"/>
        <family val="1"/>
      </rPr>
      <t>Số HTX được vay từ các tổ chức tín dụng</t>
    </r>
  </si>
  <si>
    <t xml:space="preserve">  Tổng nguồn vốn được vay</t>
  </si>
  <si>
    <r>
      <t xml:space="preserve">- </t>
    </r>
    <r>
      <rPr>
        <sz val="12"/>
        <color theme="1"/>
        <rFont val="Times New Roman"/>
        <family val="1"/>
      </rPr>
      <t>Số HTX được hỗ trợ lãi suất vay</t>
    </r>
  </si>
  <si>
    <t xml:space="preserve">  Tổng kinh phí được hỗ trợ</t>
  </si>
  <si>
    <t> 4</t>
  </si>
  <si>
    <t>Hỗ trợ vốn, giống khi gặp khó khăn do thiên tai, dịch bệnh</t>
  </si>
  <si>
    <t xml:space="preserve"> - Tổng kinh phí được hỗ trợ</t>
  </si>
  <si>
    <t>Hỗ trợ về chế biến sản phẩm</t>
  </si>
  <si>
    <t>- Tổng kinh phí hỗ trợ</t>
  </si>
  <si>
    <t>Tạo điều kiện tham gia các chương trình mục tiêu, phát triển kinh tế- xã hội</t>
  </si>
  <si>
    <t xml:space="preserve">Tổng số </t>
  </si>
  <si>
    <t>Năm 2021</t>
  </si>
  <si>
    <t>Thực hiện 6 tháng đầu năm</t>
  </si>
  <si>
    <t>Giai đoạn 2015-2020</t>
  </si>
  <si>
    <t>Phụ lục III</t>
  </si>
  <si>
    <t>Phụ lục IV</t>
  </si>
  <si>
    <t>Phụ lục V</t>
  </si>
  <si>
    <t>GIAI ĐOẠN 2013-2020</t>
  </si>
  <si>
    <t>(Kèm theo Báo cáo tổng kết thi hành Luật Hợp tác xã năm 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</si>
</sst>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#\ ###.00"/>
    <numFmt numFmtId="165" formatCode="#\ ###.0"/>
  </numFmts>
  <fonts count="16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8"/>
      <color theme="1"/>
      <name val="Times New Roman"/>
      <family val="1"/>
    </font>
    <font>
      <i/>
      <sz val="8"/>
      <color rgb="FF000000"/>
      <name val="Times New Roman"/>
      <family val="1"/>
    </font>
    <font>
      <i/>
      <sz val="8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5" fillId="0" borderId="0" xfId="0" applyFont="1"/>
    <xf numFmtId="0" fontId="9" fillId="0" borderId="1" xfId="0" applyFont="1" applyBorder="1" applyAlignment="1">
      <alignment horizontal="left" vertical="center"/>
    </xf>
    <xf numFmtId="3" fontId="9" fillId="0" borderId="1" xfId="0" applyNumberFormat="1" applyFont="1" applyBorder="1" applyAlignment="1">
      <alignment horizontal="right" vertical="center"/>
    </xf>
    <xf numFmtId="0" fontId="6" fillId="0" borderId="0" xfId="0" applyFont="1"/>
    <xf numFmtId="3" fontId="0" fillId="0" borderId="0" xfId="0" applyNumberFormat="1"/>
    <xf numFmtId="0" fontId="11" fillId="0" borderId="0" xfId="0" applyFont="1"/>
    <xf numFmtId="0" fontId="1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3" fontId="1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3" fontId="6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wrapText="1"/>
    </xf>
    <xf numFmtId="165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3" fontId="14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/>
    </xf>
    <xf numFmtId="3" fontId="9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2" fontId="12" fillId="0" borderId="1" xfId="0" applyNumberFormat="1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1"/>
  <sheetViews>
    <sheetView view="pageBreakPreview" zoomScale="60" zoomScaleNormal="100" workbookViewId="0">
      <selection activeCell="A4" sqref="A4:P4"/>
    </sheetView>
  </sheetViews>
  <sheetFormatPr defaultRowHeight="12.75" x14ac:dyDescent="0.2"/>
  <cols>
    <col min="1" max="1" width="4.5703125" style="4" customWidth="1"/>
    <col min="2" max="2" width="19" style="4" customWidth="1"/>
    <col min="3" max="3" width="7.7109375" style="4" customWidth="1"/>
    <col min="4" max="4" width="8.5703125" style="4" customWidth="1"/>
    <col min="5" max="5" width="8.7109375" style="4" customWidth="1"/>
    <col min="6" max="6" width="8.42578125" style="4" customWidth="1"/>
    <col min="7" max="7" width="8" style="4" customWidth="1"/>
    <col min="8" max="8" width="8.28515625" style="4" customWidth="1"/>
    <col min="9" max="10" width="8.140625" style="4" customWidth="1"/>
    <col min="11" max="11" width="8.42578125" style="4" customWidth="1"/>
    <col min="12" max="12" width="8" style="4" customWidth="1"/>
    <col min="13" max="13" width="8.28515625" style="4" customWidth="1"/>
    <col min="14" max="14" width="7.5703125" style="4" customWidth="1"/>
    <col min="15" max="15" width="7.7109375" style="4" customWidth="1"/>
    <col min="16" max="16" width="6" style="4" customWidth="1"/>
    <col min="17" max="17" width="9.140625" style="4"/>
    <col min="18" max="18" width="14.85546875" style="4" customWidth="1"/>
    <col min="19" max="19" width="9.140625" style="4"/>
    <col min="20" max="20" width="13.42578125" style="4" customWidth="1"/>
    <col min="21" max="16384" width="9.140625" style="4"/>
  </cols>
  <sheetData>
    <row r="1" spans="1:18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8" ht="15.75" x14ac:dyDescent="0.2">
      <c r="A2" s="67" t="s">
        <v>138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8" ht="15.75" x14ac:dyDescent="0.2">
      <c r="A3" s="67" t="s">
        <v>74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8" ht="15" customHeight="1" x14ac:dyDescent="0.25">
      <c r="A4" s="68" t="s">
        <v>142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8" ht="15" customHeight="1" x14ac:dyDescent="0.25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8" ht="25.5" customHeight="1" x14ac:dyDescent="0.2">
      <c r="A6" s="66" t="s">
        <v>0</v>
      </c>
      <c r="B6" s="66" t="s">
        <v>1</v>
      </c>
      <c r="C6" s="66" t="s">
        <v>2</v>
      </c>
      <c r="D6" s="66" t="s">
        <v>75</v>
      </c>
      <c r="E6" s="66"/>
      <c r="F6" s="66"/>
      <c r="G6" s="66"/>
      <c r="H6" s="66"/>
      <c r="I6" s="66"/>
      <c r="J6" s="66"/>
      <c r="K6" s="66"/>
      <c r="L6" s="66"/>
      <c r="M6" s="66"/>
      <c r="N6" s="66" t="s">
        <v>77</v>
      </c>
      <c r="O6" s="66"/>
      <c r="P6" s="66"/>
    </row>
    <row r="7" spans="1:18" ht="23.25" customHeight="1" x14ac:dyDescent="0.2">
      <c r="A7" s="66"/>
      <c r="B7" s="66"/>
      <c r="C7" s="66"/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9</v>
      </c>
      <c r="K7" s="66" t="s">
        <v>10</v>
      </c>
      <c r="L7" s="66" t="s">
        <v>135</v>
      </c>
      <c r="M7" s="66"/>
      <c r="N7" s="66" t="s">
        <v>11</v>
      </c>
      <c r="O7" s="66" t="s">
        <v>12</v>
      </c>
      <c r="P7" s="66" t="s">
        <v>78</v>
      </c>
    </row>
    <row r="8" spans="1:18" ht="47.25" customHeight="1" x14ac:dyDescent="0.2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21" t="s">
        <v>136</v>
      </c>
      <c r="M8" s="21" t="s">
        <v>76</v>
      </c>
      <c r="N8" s="66"/>
      <c r="O8" s="66"/>
      <c r="P8" s="66"/>
    </row>
    <row r="9" spans="1:18" ht="18" customHeight="1" x14ac:dyDescent="0.2">
      <c r="A9" s="21" t="s">
        <v>13</v>
      </c>
      <c r="B9" s="26" t="s">
        <v>14</v>
      </c>
      <c r="C9" s="21"/>
      <c r="D9" s="27"/>
      <c r="E9" s="27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</row>
    <row r="10" spans="1:18" ht="18" customHeight="1" x14ac:dyDescent="0.2">
      <c r="A10" s="28">
        <v>1</v>
      </c>
      <c r="B10" s="29" t="s">
        <v>15</v>
      </c>
      <c r="C10" s="28" t="s">
        <v>12</v>
      </c>
      <c r="D10" s="27"/>
      <c r="E10" s="27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1:18" ht="18.75" customHeight="1" x14ac:dyDescent="0.2">
      <c r="A11" s="8">
        <v>2</v>
      </c>
      <c r="B11" s="30" t="s">
        <v>16</v>
      </c>
      <c r="C11" s="28" t="s">
        <v>17</v>
      </c>
      <c r="D11" s="31">
        <v>19357</v>
      </c>
      <c r="E11" s="31">
        <v>19821</v>
      </c>
      <c r="F11" s="31">
        <v>20076</v>
      </c>
      <c r="G11" s="31">
        <v>19887</v>
      </c>
      <c r="H11" s="31">
        <v>21015</v>
      </c>
      <c r="I11" s="31">
        <v>22861</v>
      </c>
      <c r="J11" s="31">
        <v>24693</v>
      </c>
      <c r="K11" s="31">
        <v>26112</v>
      </c>
      <c r="L11" s="31">
        <v>26642</v>
      </c>
      <c r="M11" s="31">
        <v>27855</v>
      </c>
      <c r="N11" s="31">
        <f>M11-D11</f>
        <v>8498</v>
      </c>
      <c r="O11" s="32">
        <f>N11/D11*100</f>
        <v>43.901431006870901</v>
      </c>
      <c r="P11" s="33">
        <f>((M11/D11)^(1/8)-1)*100</f>
        <v>4.6545558940435994</v>
      </c>
    </row>
    <row r="12" spans="1:18" x14ac:dyDescent="0.2">
      <c r="A12" s="8"/>
      <c r="B12" s="34" t="s">
        <v>18</v>
      </c>
      <c r="C12" s="28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28"/>
      <c r="P12" s="62"/>
    </row>
    <row r="13" spans="1:18" ht="18.75" customHeight="1" x14ac:dyDescent="0.2">
      <c r="A13" s="8"/>
      <c r="B13" s="30" t="s">
        <v>19</v>
      </c>
      <c r="C13" s="28" t="s">
        <v>17</v>
      </c>
      <c r="D13" s="35">
        <v>13730</v>
      </c>
      <c r="E13" s="35">
        <v>14170</v>
      </c>
      <c r="F13" s="35">
        <v>15035</v>
      </c>
      <c r="G13" s="35">
        <v>14950</v>
      </c>
      <c r="H13" s="35">
        <v>16288</v>
      </c>
      <c r="I13" s="35">
        <v>17916</v>
      </c>
      <c r="J13" s="35">
        <v>19353</v>
      </c>
      <c r="K13" s="35">
        <v>20384</v>
      </c>
      <c r="L13" s="35"/>
      <c r="M13" s="35">
        <v>22422</v>
      </c>
      <c r="N13" s="35">
        <f>M13-D13</f>
        <v>8692</v>
      </c>
      <c r="O13" s="36">
        <f>N13/D13*100</f>
        <v>63.306627822286963</v>
      </c>
      <c r="P13" s="37">
        <f>((M13/D13)^(1/8)-1)*100</f>
        <v>6.3225726111951541</v>
      </c>
    </row>
    <row r="14" spans="1:18" ht="18.75" customHeight="1" x14ac:dyDescent="0.2">
      <c r="A14" s="8"/>
      <c r="B14" s="30" t="s">
        <v>20</v>
      </c>
      <c r="C14" s="28" t="s">
        <v>17</v>
      </c>
      <c r="D14" s="35">
        <v>1891</v>
      </c>
      <c r="E14" s="35">
        <v>2023</v>
      </c>
      <c r="F14" s="35">
        <v>2295</v>
      </c>
      <c r="G14" s="35">
        <v>2297</v>
      </c>
      <c r="H14" s="35">
        <v>2023</v>
      </c>
      <c r="I14" s="35">
        <v>2099</v>
      </c>
      <c r="J14" s="35">
        <v>2401</v>
      </c>
      <c r="K14" s="35">
        <v>2385</v>
      </c>
      <c r="L14" s="35"/>
      <c r="M14" s="35">
        <v>1669</v>
      </c>
      <c r="N14" s="35">
        <f>M14-D14</f>
        <v>-222</v>
      </c>
      <c r="O14" s="36">
        <f>N14/D14*100</f>
        <v>-11.739820200951877</v>
      </c>
      <c r="P14" s="37">
        <f t="shared" ref="P14:P61" si="0">((M14/D14)^(1/8)-1)*100</f>
        <v>-1.5488936345020576</v>
      </c>
    </row>
    <row r="15" spans="1:18" ht="18" customHeight="1" x14ac:dyDescent="0.2">
      <c r="A15" s="30"/>
      <c r="B15" s="30" t="s">
        <v>21</v>
      </c>
      <c r="C15" s="28" t="s">
        <v>17</v>
      </c>
      <c r="D15" s="35">
        <v>1029</v>
      </c>
      <c r="E15" s="35">
        <v>1003</v>
      </c>
      <c r="F15" s="35">
        <v>1359</v>
      </c>
      <c r="G15" s="35">
        <v>1632</v>
      </c>
      <c r="H15" s="35">
        <v>2314</v>
      </c>
      <c r="I15" s="35">
        <v>2433</v>
      </c>
      <c r="J15" s="35">
        <v>2360</v>
      </c>
      <c r="K15" s="35">
        <v>2175</v>
      </c>
      <c r="L15" s="35">
        <v>958</v>
      </c>
      <c r="M15" s="35">
        <v>2200</v>
      </c>
      <c r="N15" s="35">
        <f>M15-D15</f>
        <v>1171</v>
      </c>
      <c r="O15" s="36">
        <f t="shared" ref="O15:O40" si="1">N15/D15*100</f>
        <v>113.79980563654033</v>
      </c>
      <c r="P15" s="37">
        <f t="shared" si="0"/>
        <v>9.9640972552174958</v>
      </c>
      <c r="R15" s="13">
        <f>D15+E15+F15+G15+H15+I15+J15+K15+M15</f>
        <v>16505</v>
      </c>
    </row>
    <row r="16" spans="1:18" ht="15.75" customHeight="1" x14ac:dyDescent="0.2">
      <c r="A16" s="30"/>
      <c r="B16" s="30" t="s">
        <v>22</v>
      </c>
      <c r="C16" s="28" t="s">
        <v>17</v>
      </c>
      <c r="D16" s="11">
        <v>709</v>
      </c>
      <c r="E16" s="11">
        <v>572</v>
      </c>
      <c r="F16" s="11">
        <v>802</v>
      </c>
      <c r="G16" s="35">
        <v>2007</v>
      </c>
      <c r="H16" s="11">
        <v>989</v>
      </c>
      <c r="I16" s="11">
        <v>604</v>
      </c>
      <c r="J16" s="11">
        <v>674</v>
      </c>
      <c r="K16" s="11">
        <v>756</v>
      </c>
      <c r="L16" s="11">
        <v>304</v>
      </c>
      <c r="M16" s="11">
        <v>457</v>
      </c>
      <c r="N16" s="35">
        <f t="shared" ref="N16:N30" si="2">M16-D16</f>
        <v>-252</v>
      </c>
      <c r="O16" s="36">
        <f t="shared" si="1"/>
        <v>-35.54301833568406</v>
      </c>
      <c r="P16" s="37">
        <f t="shared" si="0"/>
        <v>-5.3416901813106099</v>
      </c>
      <c r="R16" s="13">
        <f>D16+E16+F16+G16+H16+I16+J16+K16+M16</f>
        <v>7570</v>
      </c>
    </row>
    <row r="17" spans="1:18" ht="17.25" customHeight="1" x14ac:dyDescent="0.2">
      <c r="A17" s="30"/>
      <c r="B17" s="30" t="s">
        <v>23</v>
      </c>
      <c r="C17" s="28" t="s">
        <v>17</v>
      </c>
      <c r="D17" s="35">
        <v>6354</v>
      </c>
      <c r="E17" s="35">
        <v>6818</v>
      </c>
      <c r="F17" s="35">
        <v>6693</v>
      </c>
      <c r="G17" s="35">
        <v>6783</v>
      </c>
      <c r="H17" s="35">
        <v>7326</v>
      </c>
      <c r="I17" s="35">
        <v>8333</v>
      </c>
      <c r="J17" s="35">
        <v>9994</v>
      </c>
      <c r="K17" s="35">
        <v>11093</v>
      </c>
      <c r="L17" s="35"/>
      <c r="M17" s="35">
        <v>16713</v>
      </c>
      <c r="N17" s="35">
        <f t="shared" si="2"/>
        <v>10359</v>
      </c>
      <c r="O17" s="36">
        <f t="shared" si="1"/>
        <v>163.03116147308782</v>
      </c>
      <c r="P17" s="37">
        <f t="shared" si="0"/>
        <v>12.849827701539173</v>
      </c>
    </row>
    <row r="18" spans="1:18" ht="18" customHeight="1" x14ac:dyDescent="0.2">
      <c r="A18" s="30"/>
      <c r="B18" s="30" t="s">
        <v>24</v>
      </c>
      <c r="C18" s="28" t="s">
        <v>17</v>
      </c>
      <c r="D18" s="11">
        <v>5</v>
      </c>
      <c r="E18" s="11">
        <v>9</v>
      </c>
      <c r="F18" s="11">
        <v>7</v>
      </c>
      <c r="G18" s="11">
        <v>51</v>
      </c>
      <c r="H18" s="11">
        <v>8</v>
      </c>
      <c r="I18" s="11">
        <v>9</v>
      </c>
      <c r="J18" s="11">
        <v>10</v>
      </c>
      <c r="K18" s="11">
        <v>10</v>
      </c>
      <c r="L18" s="11"/>
      <c r="M18" s="11">
        <v>486</v>
      </c>
      <c r="N18" s="35">
        <f t="shared" si="2"/>
        <v>481</v>
      </c>
      <c r="O18" s="36">
        <f t="shared" si="1"/>
        <v>9620</v>
      </c>
      <c r="P18" s="37">
        <f t="shared" si="0"/>
        <v>77.197782666045683</v>
      </c>
      <c r="R18" s="4">
        <f>M17/M11*100</f>
        <v>60</v>
      </c>
    </row>
    <row r="19" spans="1:18" ht="27" customHeight="1" x14ac:dyDescent="0.2">
      <c r="A19" s="8">
        <v>3</v>
      </c>
      <c r="B19" s="30" t="s">
        <v>25</v>
      </c>
      <c r="C19" s="28" t="s">
        <v>26</v>
      </c>
      <c r="D19" s="35">
        <v>8039843</v>
      </c>
      <c r="E19" s="35">
        <v>8110001</v>
      </c>
      <c r="F19" s="35">
        <v>7615639</v>
      </c>
      <c r="G19" s="35">
        <v>6570754</v>
      </c>
      <c r="H19" s="35">
        <v>6139728</v>
      </c>
      <c r="I19" s="35">
        <v>6038643</v>
      </c>
      <c r="J19" s="35">
        <v>5941486</v>
      </c>
      <c r="K19" s="35">
        <v>6160459</v>
      </c>
      <c r="L19" s="35">
        <v>5725547</v>
      </c>
      <c r="M19" s="35">
        <v>6360000</v>
      </c>
      <c r="N19" s="35">
        <f t="shared" si="2"/>
        <v>-1679843</v>
      </c>
      <c r="O19" s="36">
        <f t="shared" si="1"/>
        <v>-20.893977656031343</v>
      </c>
      <c r="P19" s="37">
        <f t="shared" si="0"/>
        <v>-2.8872631980734198</v>
      </c>
    </row>
    <row r="20" spans="1:18" x14ac:dyDescent="0.2">
      <c r="A20" s="8"/>
      <c r="B20" s="34" t="s">
        <v>18</v>
      </c>
      <c r="C20" s="28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35"/>
      <c r="O20" s="36"/>
      <c r="P20" s="62"/>
    </row>
    <row r="21" spans="1:18" ht="26.25" customHeight="1" x14ac:dyDescent="0.2">
      <c r="A21" s="30"/>
      <c r="B21" s="30" t="s">
        <v>27</v>
      </c>
      <c r="C21" s="28" t="s">
        <v>28</v>
      </c>
      <c r="D21" s="35">
        <v>76971</v>
      </c>
      <c r="E21" s="35">
        <v>107145</v>
      </c>
      <c r="F21" s="35">
        <v>93057</v>
      </c>
      <c r="G21" s="35">
        <v>106444</v>
      </c>
      <c r="H21" s="35">
        <v>104168</v>
      </c>
      <c r="I21" s="35">
        <v>112683</v>
      </c>
      <c r="J21" s="35">
        <v>94680</v>
      </c>
      <c r="K21" s="35">
        <v>90079</v>
      </c>
      <c r="L21" s="35">
        <v>38085</v>
      </c>
      <c r="M21" s="35">
        <v>220000</v>
      </c>
      <c r="N21" s="35">
        <f t="shared" si="2"/>
        <v>143029</v>
      </c>
      <c r="O21" s="36">
        <f t="shared" si="1"/>
        <v>185.82193293578101</v>
      </c>
      <c r="P21" s="37">
        <f t="shared" si="0"/>
        <v>14.028114720054807</v>
      </c>
    </row>
    <row r="22" spans="1:18" ht="27" customHeight="1" x14ac:dyDescent="0.2">
      <c r="A22" s="30"/>
      <c r="B22" s="29" t="s">
        <v>29</v>
      </c>
      <c r="C22" s="28" t="s">
        <v>28</v>
      </c>
      <c r="D22" s="35">
        <v>2834660</v>
      </c>
      <c r="E22" s="35">
        <v>2967439</v>
      </c>
      <c r="F22" s="35">
        <v>2523325</v>
      </c>
      <c r="G22" s="35">
        <v>2109854</v>
      </c>
      <c r="H22" s="35">
        <v>1959610</v>
      </c>
      <c r="I22" s="35">
        <v>1835900</v>
      </c>
      <c r="J22" s="35">
        <v>1909301</v>
      </c>
      <c r="K22" s="35">
        <v>1684483</v>
      </c>
      <c r="L22" s="35"/>
      <c r="M22" s="35">
        <v>1536191</v>
      </c>
      <c r="N22" s="35">
        <f t="shared" si="2"/>
        <v>-1298469</v>
      </c>
      <c r="O22" s="36">
        <f t="shared" si="1"/>
        <v>-45.806869254160993</v>
      </c>
      <c r="P22" s="37">
        <f t="shared" si="0"/>
        <v>-7.3718414985616594</v>
      </c>
    </row>
    <row r="23" spans="1:18" ht="22.5" x14ac:dyDescent="0.2">
      <c r="A23" s="30"/>
      <c r="B23" s="29" t="s">
        <v>30</v>
      </c>
      <c r="C23" s="28" t="s">
        <v>26</v>
      </c>
      <c r="D23" s="35">
        <v>2460918</v>
      </c>
      <c r="E23" s="35">
        <v>2380725</v>
      </c>
      <c r="F23" s="35">
        <v>2380096</v>
      </c>
      <c r="G23" s="35">
        <v>1777396</v>
      </c>
      <c r="H23" s="35">
        <v>1609250</v>
      </c>
      <c r="I23" s="35">
        <v>1385567</v>
      </c>
      <c r="J23" s="35">
        <v>1429748</v>
      </c>
      <c r="K23" s="35">
        <v>1763724</v>
      </c>
      <c r="L23" s="35"/>
      <c r="M23" s="35">
        <v>1448423</v>
      </c>
      <c r="N23" s="35">
        <f t="shared" si="2"/>
        <v>-1012495</v>
      </c>
      <c r="O23" s="36">
        <f t="shared" si="1"/>
        <v>-41.142979977390553</v>
      </c>
      <c r="P23" s="37">
        <f t="shared" si="0"/>
        <v>-6.4110049890493954</v>
      </c>
    </row>
    <row r="24" spans="1:18" ht="22.5" customHeight="1" x14ac:dyDescent="0.2">
      <c r="A24" s="30"/>
      <c r="B24" s="29" t="s">
        <v>31</v>
      </c>
      <c r="C24" s="28" t="s">
        <v>26</v>
      </c>
      <c r="D24" s="35">
        <v>2404</v>
      </c>
      <c r="E24" s="35">
        <v>2671</v>
      </c>
      <c r="F24" s="35">
        <v>2729</v>
      </c>
      <c r="G24" s="35">
        <v>2591</v>
      </c>
      <c r="H24" s="35">
        <v>2353</v>
      </c>
      <c r="I24" s="35">
        <v>2277</v>
      </c>
      <c r="J24" s="35">
        <v>2204</v>
      </c>
      <c r="K24" s="35">
        <v>2649</v>
      </c>
      <c r="L24" s="35"/>
      <c r="M24" s="35">
        <v>3053</v>
      </c>
      <c r="N24" s="35">
        <f t="shared" si="2"/>
        <v>649</v>
      </c>
      <c r="O24" s="36">
        <f t="shared" si="1"/>
        <v>26.996672212978368</v>
      </c>
      <c r="P24" s="37">
        <f t="shared" si="0"/>
        <v>3.0324537057795586</v>
      </c>
    </row>
    <row r="25" spans="1:18" ht="22.5" x14ac:dyDescent="0.2">
      <c r="A25" s="8">
        <v>4</v>
      </c>
      <c r="B25" s="29" t="s">
        <v>32</v>
      </c>
      <c r="C25" s="28" t="s">
        <v>33</v>
      </c>
      <c r="D25" s="35">
        <v>1189652</v>
      </c>
      <c r="E25" s="35">
        <v>1185041</v>
      </c>
      <c r="F25" s="35">
        <v>1206683</v>
      </c>
      <c r="G25" s="35">
        <v>1105177</v>
      </c>
      <c r="H25" s="35">
        <v>1032627</v>
      </c>
      <c r="I25" s="35">
        <v>1046773</v>
      </c>
      <c r="J25" s="35">
        <v>1133284</v>
      </c>
      <c r="K25" s="35">
        <v>1133814</v>
      </c>
      <c r="L25" s="35">
        <v>807888</v>
      </c>
      <c r="M25" s="35">
        <v>1238267</v>
      </c>
      <c r="N25" s="35">
        <f t="shared" si="2"/>
        <v>48615</v>
      </c>
      <c r="O25" s="36">
        <f t="shared" si="1"/>
        <v>4.0864891581739871</v>
      </c>
      <c r="P25" s="38">
        <f>((M25/D25)^(1/8)-1)*100</f>
        <v>0.50190527163498366</v>
      </c>
    </row>
    <row r="26" spans="1:18" x14ac:dyDescent="0.2">
      <c r="A26" s="8"/>
      <c r="B26" s="39" t="s">
        <v>18</v>
      </c>
      <c r="C26" s="28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35">
        <f t="shared" si="2"/>
        <v>0</v>
      </c>
      <c r="O26" s="36"/>
      <c r="P26" s="62"/>
    </row>
    <row r="27" spans="1:18" ht="19.5" customHeight="1" x14ac:dyDescent="0.2">
      <c r="A27" s="8"/>
      <c r="B27" s="29" t="s">
        <v>34</v>
      </c>
      <c r="C27" s="28" t="s">
        <v>33</v>
      </c>
      <c r="D27" s="35">
        <v>47100</v>
      </c>
      <c r="E27" s="35">
        <v>66213</v>
      </c>
      <c r="F27" s="35">
        <v>49398</v>
      </c>
      <c r="G27" s="35">
        <v>63609</v>
      </c>
      <c r="H27" s="35">
        <v>57917</v>
      </c>
      <c r="I27" s="35">
        <v>86514</v>
      </c>
      <c r="J27" s="35">
        <v>85752</v>
      </c>
      <c r="K27" s="35">
        <v>84290</v>
      </c>
      <c r="L27" s="35">
        <v>18643</v>
      </c>
      <c r="M27" s="35">
        <v>100019</v>
      </c>
      <c r="N27" s="35">
        <f t="shared" si="2"/>
        <v>52919</v>
      </c>
      <c r="O27" s="36">
        <f t="shared" si="1"/>
        <v>112.35456475583865</v>
      </c>
      <c r="P27" s="37">
        <f t="shared" si="0"/>
        <v>9.8709045788213157</v>
      </c>
    </row>
    <row r="28" spans="1:18" ht="21" customHeight="1" x14ac:dyDescent="0.2">
      <c r="A28" s="8"/>
      <c r="B28" s="29" t="s">
        <v>35</v>
      </c>
      <c r="C28" s="28" t="s">
        <v>33</v>
      </c>
      <c r="D28" s="35">
        <v>505493</v>
      </c>
      <c r="E28" s="35">
        <v>539353</v>
      </c>
      <c r="F28" s="35">
        <v>565764</v>
      </c>
      <c r="G28" s="35">
        <v>489884</v>
      </c>
      <c r="H28" s="35">
        <v>467745</v>
      </c>
      <c r="I28" s="35">
        <v>485143</v>
      </c>
      <c r="J28" s="35">
        <v>478509</v>
      </c>
      <c r="K28" s="35">
        <v>449509</v>
      </c>
      <c r="L28" s="35">
        <v>503248</v>
      </c>
      <c r="M28" s="35">
        <v>708510</v>
      </c>
      <c r="N28" s="35">
        <f t="shared" si="2"/>
        <v>203017</v>
      </c>
      <c r="O28" s="36">
        <f t="shared" si="1"/>
        <v>40.162178309096269</v>
      </c>
      <c r="P28" s="37">
        <f t="shared" si="0"/>
        <v>4.3106987889792947</v>
      </c>
    </row>
    <row r="29" spans="1:18" ht="22.5" customHeight="1" x14ac:dyDescent="0.2">
      <c r="A29" s="8">
        <v>5</v>
      </c>
      <c r="B29" s="29" t="s">
        <v>36</v>
      </c>
      <c r="C29" s="28" t="s">
        <v>37</v>
      </c>
      <c r="D29" s="35">
        <v>66721780</v>
      </c>
      <c r="E29" s="35">
        <v>86683529</v>
      </c>
      <c r="F29" s="35">
        <v>88281222</v>
      </c>
      <c r="G29" s="35">
        <v>76114609</v>
      </c>
      <c r="H29" s="35">
        <v>87419068</v>
      </c>
      <c r="I29" s="35">
        <v>87915195</v>
      </c>
      <c r="J29" s="35">
        <v>90695666</v>
      </c>
      <c r="K29" s="35">
        <v>113842739</v>
      </c>
      <c r="L29" s="35"/>
      <c r="M29" s="35">
        <v>86657474</v>
      </c>
      <c r="N29" s="35">
        <f t="shared" si="2"/>
        <v>19935694</v>
      </c>
      <c r="O29" s="36">
        <f t="shared" si="1"/>
        <v>29.878840162837385</v>
      </c>
      <c r="P29" s="37">
        <f t="shared" si="0"/>
        <v>3.3218800952784733</v>
      </c>
    </row>
    <row r="30" spans="1:18" ht="20.25" customHeight="1" x14ac:dyDescent="0.2">
      <c r="A30" s="8">
        <v>6</v>
      </c>
      <c r="B30" s="29" t="s">
        <v>38</v>
      </c>
      <c r="C30" s="28" t="s">
        <v>37</v>
      </c>
      <c r="D30" s="35">
        <v>31590463</v>
      </c>
      <c r="E30" s="35">
        <v>39746511</v>
      </c>
      <c r="F30" s="35">
        <v>40957914</v>
      </c>
      <c r="G30" s="35">
        <v>41350832</v>
      </c>
      <c r="H30" s="35">
        <v>45546421</v>
      </c>
      <c r="I30" s="35">
        <v>47578082</v>
      </c>
      <c r="J30" s="35">
        <v>48163839</v>
      </c>
      <c r="K30" s="35">
        <v>55776870</v>
      </c>
      <c r="L30" s="35"/>
      <c r="M30" s="35">
        <v>52340903</v>
      </c>
      <c r="N30" s="35">
        <f t="shared" si="2"/>
        <v>20750440</v>
      </c>
      <c r="O30" s="36">
        <f t="shared" si="1"/>
        <v>65.685773582995594</v>
      </c>
      <c r="P30" s="37">
        <f t="shared" si="0"/>
        <v>6.5149707586593664</v>
      </c>
    </row>
    <row r="31" spans="1:18" ht="24" customHeight="1" x14ac:dyDescent="0.2">
      <c r="A31" s="8">
        <v>7</v>
      </c>
      <c r="B31" s="9" t="s">
        <v>39</v>
      </c>
      <c r="C31" s="9" t="s">
        <v>70</v>
      </c>
      <c r="D31" s="35">
        <v>2725.1</v>
      </c>
      <c r="E31" s="35">
        <v>3359</v>
      </c>
      <c r="F31" s="11">
        <v>3189</v>
      </c>
      <c r="G31" s="11">
        <v>3377</v>
      </c>
      <c r="H31" s="11">
        <v>3808</v>
      </c>
      <c r="I31" s="11">
        <v>3915</v>
      </c>
      <c r="J31" s="11">
        <v>4211</v>
      </c>
      <c r="K31" s="11">
        <v>4387</v>
      </c>
      <c r="L31" s="35">
        <v>2177</v>
      </c>
      <c r="M31" s="35">
        <v>4995</v>
      </c>
      <c r="N31" s="35">
        <f>M31-D31</f>
        <v>2269.9</v>
      </c>
      <c r="O31" s="36">
        <f t="shared" si="1"/>
        <v>83.296025833914356</v>
      </c>
      <c r="P31" s="37">
        <f t="shared" si="0"/>
        <v>7.8683737131298059</v>
      </c>
    </row>
    <row r="32" spans="1:18" ht="18" customHeight="1" x14ac:dyDescent="0.2">
      <c r="A32" s="8"/>
      <c r="B32" s="34" t="s">
        <v>18</v>
      </c>
      <c r="C32" s="9"/>
      <c r="D32" s="11"/>
      <c r="E32" s="11"/>
      <c r="F32" s="11"/>
      <c r="G32" s="11"/>
      <c r="H32" s="11"/>
      <c r="I32" s="11"/>
      <c r="J32" s="11"/>
      <c r="K32" s="11"/>
      <c r="L32" s="35"/>
      <c r="M32" s="11"/>
      <c r="N32" s="35"/>
      <c r="O32" s="36"/>
      <c r="P32" s="37"/>
    </row>
    <row r="33" spans="1:18" ht="29.25" customHeight="1" x14ac:dyDescent="0.2">
      <c r="A33" s="8"/>
      <c r="B33" s="9" t="s">
        <v>40</v>
      </c>
      <c r="C33" s="9" t="s">
        <v>70</v>
      </c>
      <c r="D33" s="35">
        <v>1517</v>
      </c>
      <c r="E33" s="35">
        <v>1612</v>
      </c>
      <c r="F33" s="35">
        <v>1729</v>
      </c>
      <c r="G33" s="35">
        <v>1904</v>
      </c>
      <c r="H33" s="35">
        <v>2042</v>
      </c>
      <c r="I33" s="35">
        <v>2258</v>
      </c>
      <c r="J33" s="35">
        <v>2420</v>
      </c>
      <c r="K33" s="35">
        <v>2608</v>
      </c>
      <c r="L33" s="35">
        <v>1529</v>
      </c>
      <c r="M33" s="35">
        <v>3479</v>
      </c>
      <c r="N33" s="35">
        <f>M33-D33</f>
        <v>1962</v>
      </c>
      <c r="O33" s="36">
        <f t="shared" si="1"/>
        <v>129.33421226104153</v>
      </c>
      <c r="P33" s="37">
        <f t="shared" si="0"/>
        <v>10.932450327989663</v>
      </c>
    </row>
    <row r="34" spans="1:18" ht="18" customHeight="1" x14ac:dyDescent="0.2">
      <c r="A34" s="8">
        <v>8</v>
      </c>
      <c r="B34" s="9" t="s">
        <v>41</v>
      </c>
      <c r="C34" s="9" t="s">
        <v>70</v>
      </c>
      <c r="D34" s="63">
        <v>166.58</v>
      </c>
      <c r="E34" s="11">
        <v>181.06</v>
      </c>
      <c r="F34" s="11">
        <v>220.99</v>
      </c>
      <c r="G34" s="11">
        <v>246.81</v>
      </c>
      <c r="H34" s="11">
        <v>257.86</v>
      </c>
      <c r="I34" s="11">
        <v>262.24</v>
      </c>
      <c r="J34" s="11">
        <v>295.56</v>
      </c>
      <c r="K34" s="11">
        <v>314.3</v>
      </c>
      <c r="L34" s="11">
        <v>206</v>
      </c>
      <c r="M34" s="11">
        <v>366</v>
      </c>
      <c r="N34" s="11">
        <f>M34-D34</f>
        <v>199.42</v>
      </c>
      <c r="O34" s="36">
        <f t="shared" si="1"/>
        <v>119.71425141073357</v>
      </c>
      <c r="P34" s="37">
        <f t="shared" si="0"/>
        <v>10.339821856829289</v>
      </c>
    </row>
    <row r="35" spans="1:18" ht="32.25" customHeight="1" x14ac:dyDescent="0.2">
      <c r="A35" s="8">
        <v>9</v>
      </c>
      <c r="B35" s="9" t="s">
        <v>42</v>
      </c>
      <c r="C35" s="9" t="s">
        <v>70</v>
      </c>
      <c r="D35" s="11">
        <v>24.97</v>
      </c>
      <c r="E35" s="11">
        <v>28.6</v>
      </c>
      <c r="F35" s="11">
        <v>33.03</v>
      </c>
      <c r="G35" s="11">
        <v>37.51</v>
      </c>
      <c r="H35" s="11">
        <v>39.92</v>
      </c>
      <c r="I35" s="11">
        <v>43.68</v>
      </c>
      <c r="J35" s="11">
        <v>48.35</v>
      </c>
      <c r="K35" s="11">
        <v>51.31</v>
      </c>
      <c r="L35" s="11">
        <v>46</v>
      </c>
      <c r="M35" s="11">
        <v>51</v>
      </c>
      <c r="N35" s="11">
        <f>M35-D35</f>
        <v>26.03</v>
      </c>
      <c r="O35" s="36">
        <f t="shared" si="1"/>
        <v>104.24509411293552</v>
      </c>
      <c r="P35" s="37">
        <f t="shared" si="0"/>
        <v>9.3374533452830644</v>
      </c>
    </row>
    <row r="36" spans="1:18" ht="23.25" customHeight="1" x14ac:dyDescent="0.2">
      <c r="A36" s="8">
        <v>10</v>
      </c>
      <c r="B36" s="9" t="s">
        <v>43</v>
      </c>
      <c r="C36" s="9" t="s">
        <v>33</v>
      </c>
      <c r="D36" s="10">
        <v>79659</v>
      </c>
      <c r="E36" s="10">
        <v>85307</v>
      </c>
      <c r="F36" s="10">
        <v>84207</v>
      </c>
      <c r="G36" s="10">
        <v>81389</v>
      </c>
      <c r="H36" s="10">
        <v>87180</v>
      </c>
      <c r="I36" s="10">
        <v>94795</v>
      </c>
      <c r="J36" s="10">
        <v>102158</v>
      </c>
      <c r="K36" s="10">
        <v>107506</v>
      </c>
      <c r="L36" s="10">
        <v>99307</v>
      </c>
      <c r="M36" s="10">
        <v>111097</v>
      </c>
      <c r="N36" s="10">
        <f>M36-D36</f>
        <v>31438</v>
      </c>
      <c r="O36" s="36">
        <f t="shared" si="1"/>
        <v>39.465722642764781</v>
      </c>
      <c r="P36" s="37">
        <f t="shared" si="0"/>
        <v>4.2457684706291188</v>
      </c>
    </row>
    <row r="37" spans="1:18" s="6" customFormat="1" ht="23.25" customHeight="1" x14ac:dyDescent="0.2">
      <c r="A37" s="40"/>
      <c r="B37" s="41" t="s">
        <v>18</v>
      </c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6"/>
      <c r="P37" s="64"/>
    </row>
    <row r="38" spans="1:18" ht="30.75" customHeight="1" x14ac:dyDescent="0.2">
      <c r="A38" s="8"/>
      <c r="B38" s="9" t="s">
        <v>44</v>
      </c>
      <c r="C38" s="9" t="s">
        <v>33</v>
      </c>
      <c r="D38" s="10">
        <v>34623</v>
      </c>
      <c r="E38" s="10">
        <v>36583</v>
      </c>
      <c r="F38" s="10">
        <v>36686</v>
      </c>
      <c r="G38" s="10">
        <v>36545</v>
      </c>
      <c r="H38" s="10">
        <v>37876</v>
      </c>
      <c r="I38" s="10">
        <v>42615</v>
      </c>
      <c r="J38" s="10">
        <v>48054</v>
      </c>
      <c r="K38" s="10">
        <v>50056</v>
      </c>
      <c r="L38" s="10">
        <v>43237</v>
      </c>
      <c r="M38" s="10">
        <v>52541</v>
      </c>
      <c r="N38" s="10">
        <f>M38-D38</f>
        <v>17918</v>
      </c>
      <c r="O38" s="36">
        <f t="shared" si="1"/>
        <v>51.751725731450193</v>
      </c>
      <c r="P38" s="37">
        <f t="shared" si="0"/>
        <v>5.3517380521764357</v>
      </c>
      <c r="R38" s="4">
        <f>M38/M36*100</f>
        <v>47.292906199087284</v>
      </c>
    </row>
    <row r="39" spans="1:18" ht="45.75" customHeight="1" x14ac:dyDescent="0.2">
      <c r="A39" s="8"/>
      <c r="B39" s="9" t="s">
        <v>45</v>
      </c>
      <c r="C39" s="9" t="s">
        <v>33</v>
      </c>
      <c r="D39" s="10">
        <v>9552</v>
      </c>
      <c r="E39" s="10">
        <v>10510</v>
      </c>
      <c r="F39" s="10">
        <v>11441</v>
      </c>
      <c r="G39" s="10">
        <v>12415</v>
      </c>
      <c r="H39" s="10">
        <v>14952</v>
      </c>
      <c r="I39" s="10">
        <v>17386</v>
      </c>
      <c r="J39" s="10">
        <v>21054</v>
      </c>
      <c r="K39" s="10">
        <v>23577</v>
      </c>
      <c r="L39" s="10">
        <v>20815</v>
      </c>
      <c r="M39" s="10">
        <v>24998</v>
      </c>
      <c r="N39" s="10">
        <f>M39-D39</f>
        <v>15446</v>
      </c>
      <c r="O39" s="36">
        <f t="shared" si="1"/>
        <v>161.70435510887773</v>
      </c>
      <c r="P39" s="37">
        <f t="shared" si="0"/>
        <v>12.778514216324544</v>
      </c>
      <c r="R39" s="4">
        <f>M39/M36*100</f>
        <v>22.501057634319558</v>
      </c>
    </row>
    <row r="40" spans="1:18" ht="19.5" customHeight="1" x14ac:dyDescent="0.2">
      <c r="A40" s="8">
        <v>11</v>
      </c>
      <c r="B40" s="43" t="s">
        <v>46</v>
      </c>
      <c r="C40" s="28" t="s">
        <v>33</v>
      </c>
      <c r="D40" s="35">
        <v>15277</v>
      </c>
      <c r="E40" s="35">
        <v>14933</v>
      </c>
      <c r="F40" s="35">
        <v>15262</v>
      </c>
      <c r="G40" s="35">
        <v>15977</v>
      </c>
      <c r="H40" s="35">
        <v>16581</v>
      </c>
      <c r="I40" s="35">
        <v>19651</v>
      </c>
      <c r="J40" s="35">
        <v>18169</v>
      </c>
      <c r="K40" s="35">
        <v>23424</v>
      </c>
      <c r="L40" s="35"/>
      <c r="M40" s="35">
        <v>18793</v>
      </c>
      <c r="N40" s="10">
        <f>M40-D40</f>
        <v>3516</v>
      </c>
      <c r="O40" s="36">
        <f t="shared" si="1"/>
        <v>23.014989854028933</v>
      </c>
      <c r="P40" s="37">
        <f t="shared" si="0"/>
        <v>2.6230113573399771</v>
      </c>
    </row>
    <row r="41" spans="1:18" ht="19.5" customHeight="1" x14ac:dyDescent="0.2">
      <c r="A41" s="27" t="s">
        <v>47</v>
      </c>
      <c r="B41" s="44" t="s">
        <v>48</v>
      </c>
      <c r="C41" s="28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28"/>
      <c r="P41" s="62"/>
    </row>
    <row r="42" spans="1:18" ht="18" customHeight="1" x14ac:dyDescent="0.2">
      <c r="A42" s="8">
        <v>1</v>
      </c>
      <c r="B42" s="30" t="s">
        <v>49</v>
      </c>
      <c r="C42" s="28" t="s">
        <v>50</v>
      </c>
      <c r="D42" s="45">
        <v>47</v>
      </c>
      <c r="E42" s="45">
        <v>50</v>
      </c>
      <c r="F42" s="45">
        <v>51</v>
      </c>
      <c r="G42" s="45">
        <v>49</v>
      </c>
      <c r="H42" s="45">
        <v>64</v>
      </c>
      <c r="I42" s="45">
        <v>74</v>
      </c>
      <c r="J42" s="45">
        <v>87</v>
      </c>
      <c r="K42" s="45">
        <v>100</v>
      </c>
      <c r="L42" s="45">
        <v>96</v>
      </c>
      <c r="M42" s="45">
        <v>121</v>
      </c>
      <c r="N42" s="12">
        <f>M42-D42</f>
        <v>74</v>
      </c>
      <c r="O42" s="32">
        <f>N42/D42*100</f>
        <v>157.44680851063831</v>
      </c>
      <c r="P42" s="33">
        <f t="shared" si="0"/>
        <v>12.547522421484448</v>
      </c>
    </row>
    <row r="43" spans="1:18" ht="16.5" customHeight="1" x14ac:dyDescent="0.2">
      <c r="A43" s="8"/>
      <c r="B43" s="34" t="s">
        <v>18</v>
      </c>
      <c r="C43" s="28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28"/>
      <c r="P43" s="62"/>
    </row>
    <row r="44" spans="1:18" ht="22.5" customHeight="1" x14ac:dyDescent="0.2">
      <c r="A44" s="8"/>
      <c r="B44" s="30" t="s">
        <v>51</v>
      </c>
      <c r="C44" s="28" t="s">
        <v>50</v>
      </c>
      <c r="D44" s="11">
        <v>2</v>
      </c>
      <c r="E44" s="11">
        <v>3</v>
      </c>
      <c r="F44" s="11">
        <v>3</v>
      </c>
      <c r="G44" s="11">
        <v>9</v>
      </c>
      <c r="H44" s="11">
        <v>18</v>
      </c>
      <c r="I44" s="11">
        <v>8</v>
      </c>
      <c r="J44" s="11">
        <v>17</v>
      </c>
      <c r="K44" s="11">
        <v>23</v>
      </c>
      <c r="L44" s="11">
        <v>7</v>
      </c>
      <c r="M44" s="11">
        <v>25</v>
      </c>
      <c r="N44" s="35">
        <f>M44-D44</f>
        <v>23</v>
      </c>
      <c r="O44" s="36">
        <f>N44/D44*100</f>
        <v>1150</v>
      </c>
      <c r="P44" s="37">
        <f t="shared" si="0"/>
        <v>37.124087838103662</v>
      </c>
      <c r="R44" s="4">
        <f>114-6</f>
        <v>108</v>
      </c>
    </row>
    <row r="45" spans="1:18" ht="21" customHeight="1" x14ac:dyDescent="0.2">
      <c r="A45" s="8"/>
      <c r="B45" s="30" t="s">
        <v>52</v>
      </c>
      <c r="C45" s="28" t="s">
        <v>50</v>
      </c>
      <c r="D45" s="11">
        <v>5</v>
      </c>
      <c r="E45" s="11">
        <v>4</v>
      </c>
      <c r="F45" s="11">
        <v>6</v>
      </c>
      <c r="G45" s="11">
        <v>9</v>
      </c>
      <c r="H45" s="11">
        <v>2</v>
      </c>
      <c r="I45" s="11">
        <v>4</v>
      </c>
      <c r="J45" s="11">
        <v>6</v>
      </c>
      <c r="K45" s="11">
        <v>3</v>
      </c>
      <c r="L45" s="11">
        <v>1</v>
      </c>
      <c r="M45" s="11">
        <v>7</v>
      </c>
      <c r="N45" s="35">
        <f t="shared" ref="N45:N52" si="3">M45-D45</f>
        <v>2</v>
      </c>
      <c r="O45" s="36">
        <f t="shared" ref="O45:O52" si="4">N45/D45*100</f>
        <v>40</v>
      </c>
      <c r="P45" s="37">
        <f t="shared" si="0"/>
        <v>4.2956042188392995</v>
      </c>
    </row>
    <row r="46" spans="1:18" ht="18.75" customHeight="1" x14ac:dyDescent="0.2">
      <c r="A46" s="30"/>
      <c r="B46" s="30" t="s">
        <v>53</v>
      </c>
      <c r="C46" s="28" t="s">
        <v>50</v>
      </c>
      <c r="D46" s="11">
        <v>10</v>
      </c>
      <c r="E46" s="11">
        <v>14</v>
      </c>
      <c r="F46" s="11">
        <v>14</v>
      </c>
      <c r="G46" s="11">
        <v>14</v>
      </c>
      <c r="H46" s="11">
        <v>22</v>
      </c>
      <c r="I46" s="11">
        <v>27</v>
      </c>
      <c r="J46" s="11">
        <v>33</v>
      </c>
      <c r="K46" s="11">
        <v>39</v>
      </c>
      <c r="L46" s="11"/>
      <c r="M46" s="11">
        <v>53</v>
      </c>
      <c r="N46" s="35">
        <f t="shared" si="3"/>
        <v>43</v>
      </c>
      <c r="O46" s="36">
        <f t="shared" si="4"/>
        <v>430</v>
      </c>
      <c r="P46" s="37">
        <f t="shared" si="0"/>
        <v>23.178378752334329</v>
      </c>
    </row>
    <row r="47" spans="1:18" ht="18.75" customHeight="1" x14ac:dyDescent="0.2">
      <c r="A47" s="8">
        <v>2</v>
      </c>
      <c r="B47" s="30" t="s">
        <v>54</v>
      </c>
      <c r="C47" s="28" t="s">
        <v>17</v>
      </c>
      <c r="D47" s="11">
        <v>274</v>
      </c>
      <c r="E47" s="11">
        <v>286</v>
      </c>
      <c r="F47" s="11">
        <v>325</v>
      </c>
      <c r="G47" s="11">
        <v>275</v>
      </c>
      <c r="H47" s="11">
        <v>381</v>
      </c>
      <c r="I47" s="11">
        <v>413</v>
      </c>
      <c r="J47" s="11">
        <v>534</v>
      </c>
      <c r="K47" s="11">
        <v>636</v>
      </c>
      <c r="L47" s="11">
        <v>566</v>
      </c>
      <c r="M47" s="11">
        <v>680</v>
      </c>
      <c r="N47" s="35">
        <f t="shared" si="3"/>
        <v>406</v>
      </c>
      <c r="O47" s="36">
        <f t="shared" si="4"/>
        <v>148.17518248175185</v>
      </c>
      <c r="P47" s="37">
        <f t="shared" si="0"/>
        <v>12.032697702581373</v>
      </c>
    </row>
    <row r="48" spans="1:18" ht="18.75" customHeight="1" x14ac:dyDescent="0.2">
      <c r="A48" s="8">
        <v>3</v>
      </c>
      <c r="B48" s="29" t="s">
        <v>55</v>
      </c>
      <c r="C48" s="28" t="s">
        <v>33</v>
      </c>
      <c r="D48" s="35">
        <v>15421</v>
      </c>
      <c r="E48" s="35">
        <v>15746</v>
      </c>
      <c r="F48" s="35">
        <v>16607</v>
      </c>
      <c r="G48" s="35">
        <v>18768</v>
      </c>
      <c r="H48" s="35">
        <v>19379</v>
      </c>
      <c r="I48" s="35">
        <v>20163</v>
      </c>
      <c r="J48" s="35">
        <v>20900</v>
      </c>
      <c r="K48" s="35">
        <v>22092</v>
      </c>
      <c r="L48" s="35">
        <v>22262</v>
      </c>
      <c r="M48" s="35">
        <v>24276</v>
      </c>
      <c r="N48" s="35">
        <f t="shared" si="3"/>
        <v>8855</v>
      </c>
      <c r="O48" s="36">
        <f t="shared" si="4"/>
        <v>57.421697684975037</v>
      </c>
      <c r="P48" s="37">
        <f t="shared" si="0"/>
        <v>5.8359162496522732</v>
      </c>
    </row>
    <row r="49" spans="1:18" ht="19.5" customHeight="1" x14ac:dyDescent="0.2">
      <c r="A49" s="8">
        <v>4</v>
      </c>
      <c r="B49" s="29" t="s">
        <v>56</v>
      </c>
      <c r="C49" s="28" t="s">
        <v>37</v>
      </c>
      <c r="D49" s="35">
        <v>189455</v>
      </c>
      <c r="E49" s="35">
        <v>180155</v>
      </c>
      <c r="F49" s="35">
        <v>177010</v>
      </c>
      <c r="G49" s="35">
        <v>287305</v>
      </c>
      <c r="H49" s="35">
        <v>368070</v>
      </c>
      <c r="I49" s="35">
        <v>400070</v>
      </c>
      <c r="J49" s="35">
        <v>560735</v>
      </c>
      <c r="K49" s="35">
        <v>588058</v>
      </c>
      <c r="L49" s="35"/>
      <c r="M49" s="35">
        <v>368218</v>
      </c>
      <c r="N49" s="35">
        <f t="shared" si="3"/>
        <v>178763</v>
      </c>
      <c r="O49" s="36">
        <f t="shared" si="4"/>
        <v>94.356443482621202</v>
      </c>
      <c r="P49" s="37">
        <f t="shared" si="0"/>
        <v>8.6612928401913933</v>
      </c>
    </row>
    <row r="50" spans="1:18" ht="18" customHeight="1" x14ac:dyDescent="0.2">
      <c r="A50" s="8">
        <v>5</v>
      </c>
      <c r="B50" s="29" t="s">
        <v>57</v>
      </c>
      <c r="C50" s="28" t="s">
        <v>58</v>
      </c>
      <c r="D50" s="35">
        <v>16900</v>
      </c>
      <c r="E50" s="35">
        <v>12000</v>
      </c>
      <c r="F50" s="35">
        <v>14300</v>
      </c>
      <c r="G50" s="35">
        <v>119700</v>
      </c>
      <c r="H50" s="35">
        <v>145416</v>
      </c>
      <c r="I50" s="35">
        <v>156508</v>
      </c>
      <c r="J50" s="35">
        <v>173102</v>
      </c>
      <c r="K50" s="35">
        <v>187398</v>
      </c>
      <c r="L50" s="35"/>
      <c r="M50" s="35">
        <v>232383</v>
      </c>
      <c r="N50" s="35">
        <f t="shared" si="3"/>
        <v>215483</v>
      </c>
      <c r="O50" s="36">
        <f t="shared" si="4"/>
        <v>1275.0473372781066</v>
      </c>
      <c r="P50" s="37">
        <f t="shared" si="0"/>
        <v>38.768120502701528</v>
      </c>
      <c r="R50" s="4">
        <f>D50*14</f>
        <v>236600</v>
      </c>
    </row>
    <row r="51" spans="1:18" ht="22.5" customHeight="1" x14ac:dyDescent="0.2">
      <c r="A51" s="8">
        <v>6</v>
      </c>
      <c r="B51" s="9" t="s">
        <v>59</v>
      </c>
      <c r="C51" s="9" t="s">
        <v>70</v>
      </c>
      <c r="D51" s="11">
        <v>492.5</v>
      </c>
      <c r="E51" s="11">
        <v>2943.5</v>
      </c>
      <c r="F51" s="11">
        <v>3416.6</v>
      </c>
      <c r="G51" s="11">
        <v>6879.2</v>
      </c>
      <c r="H51" s="11">
        <v>9916.25</v>
      </c>
      <c r="I51" s="11">
        <v>6509.5</v>
      </c>
      <c r="J51" s="11">
        <v>8792.25</v>
      </c>
      <c r="K51" s="11">
        <v>13181.67</v>
      </c>
      <c r="L51" s="11"/>
      <c r="M51" s="11">
        <v>20169</v>
      </c>
      <c r="N51" s="35">
        <f t="shared" si="3"/>
        <v>19676.5</v>
      </c>
      <c r="O51" s="36">
        <f t="shared" si="4"/>
        <v>3995.2284263959391</v>
      </c>
      <c r="P51" s="37">
        <f t="shared" si="0"/>
        <v>59.050400267095696</v>
      </c>
      <c r="R51" s="4">
        <f>D51*41</f>
        <v>20192.5</v>
      </c>
    </row>
    <row r="52" spans="1:18" ht="21.75" customHeight="1" x14ac:dyDescent="0.2">
      <c r="A52" s="8">
        <v>7</v>
      </c>
      <c r="B52" s="9" t="s">
        <v>60</v>
      </c>
      <c r="C52" s="9" t="s">
        <v>70</v>
      </c>
      <c r="D52" s="11">
        <v>23.33</v>
      </c>
      <c r="E52" s="11">
        <v>236.25</v>
      </c>
      <c r="F52" s="11">
        <v>253.52</v>
      </c>
      <c r="G52" s="11">
        <v>308.52</v>
      </c>
      <c r="H52" s="11">
        <v>413.92</v>
      </c>
      <c r="I52" s="11">
        <v>440.25</v>
      </c>
      <c r="J52" s="11">
        <v>568.38</v>
      </c>
      <c r="K52" s="11">
        <v>641.54</v>
      </c>
      <c r="L52" s="11"/>
      <c r="M52" s="11">
        <v>652</v>
      </c>
      <c r="N52" s="35">
        <f t="shared" si="3"/>
        <v>628.66999999999996</v>
      </c>
      <c r="O52" s="36">
        <f t="shared" si="4"/>
        <v>2694.6849549935705</v>
      </c>
      <c r="P52" s="37">
        <f t="shared" si="0"/>
        <v>51.632259707462858</v>
      </c>
    </row>
    <row r="53" spans="1:18" ht="21" customHeight="1" x14ac:dyDescent="0.2">
      <c r="A53" s="27" t="s">
        <v>61</v>
      </c>
      <c r="B53" s="26" t="s">
        <v>62</v>
      </c>
      <c r="C53" s="29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28"/>
      <c r="P53" s="62"/>
    </row>
    <row r="54" spans="1:18" ht="15" customHeight="1" x14ac:dyDescent="0.2">
      <c r="A54" s="8">
        <v>1</v>
      </c>
      <c r="B54" s="9" t="s">
        <v>63</v>
      </c>
      <c r="C54" s="9" t="s">
        <v>64</v>
      </c>
      <c r="D54" s="12">
        <v>127306</v>
      </c>
      <c r="E54" s="12">
        <v>127965</v>
      </c>
      <c r="F54" s="12">
        <v>125656</v>
      </c>
      <c r="G54" s="12">
        <v>108288</v>
      </c>
      <c r="H54" s="12">
        <v>101696</v>
      </c>
      <c r="I54" s="12">
        <v>103434</v>
      </c>
      <c r="J54" s="12">
        <v>110000</v>
      </c>
      <c r="K54" s="12">
        <v>119248</v>
      </c>
      <c r="L54" s="12">
        <v>72921</v>
      </c>
      <c r="M54" s="12">
        <v>130000</v>
      </c>
      <c r="N54" s="12">
        <f>M54-D54</f>
        <v>2694</v>
      </c>
      <c r="O54" s="32">
        <f>N54/D54*100</f>
        <v>2.1161610607512609</v>
      </c>
      <c r="P54" s="65">
        <f>((M54/D54)^(1/8)-1)*100</f>
        <v>0.26210305661102939</v>
      </c>
    </row>
    <row r="55" spans="1:18" x14ac:dyDescent="0.2">
      <c r="A55" s="8"/>
      <c r="B55" s="39" t="s">
        <v>18</v>
      </c>
      <c r="C55" s="28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28"/>
      <c r="P55" s="37"/>
    </row>
    <row r="56" spans="1:18" ht="18" customHeight="1" x14ac:dyDescent="0.2">
      <c r="A56" s="8"/>
      <c r="B56" s="9" t="s">
        <v>65</v>
      </c>
      <c r="C56" s="9" t="s">
        <v>64</v>
      </c>
      <c r="D56" s="35">
        <v>4059</v>
      </c>
      <c r="E56" s="35">
        <v>3541</v>
      </c>
      <c r="F56" s="35">
        <v>3152</v>
      </c>
      <c r="G56" s="35">
        <v>2846</v>
      </c>
      <c r="H56" s="35">
        <v>2647</v>
      </c>
      <c r="I56" s="35">
        <v>2744</v>
      </c>
      <c r="J56" s="35">
        <v>4516</v>
      </c>
      <c r="K56" s="35">
        <v>2578</v>
      </c>
      <c r="L56" s="35"/>
      <c r="M56" s="35">
        <v>2296</v>
      </c>
      <c r="N56" s="35">
        <f t="shared" ref="N56:N61" si="5">M56-D56</f>
        <v>-1763</v>
      </c>
      <c r="O56" s="36">
        <f>N56/D56*100</f>
        <v>-43.43434343434344</v>
      </c>
      <c r="P56" s="37">
        <f t="shared" si="0"/>
        <v>-6.8743956760690228</v>
      </c>
    </row>
    <row r="57" spans="1:18" ht="18" customHeight="1" x14ac:dyDescent="0.2">
      <c r="A57" s="8"/>
      <c r="B57" s="9" t="s">
        <v>66</v>
      </c>
      <c r="C57" s="9" t="s">
        <v>64</v>
      </c>
      <c r="D57" s="35">
        <v>29905</v>
      </c>
      <c r="E57" s="35">
        <v>33458</v>
      </c>
      <c r="F57" s="35">
        <v>37107</v>
      </c>
      <c r="G57" s="35">
        <v>36667</v>
      </c>
      <c r="H57" s="35">
        <v>34346</v>
      </c>
      <c r="I57" s="35">
        <v>38967</v>
      </c>
      <c r="J57" s="35">
        <v>40118</v>
      </c>
      <c r="K57" s="35">
        <v>39696</v>
      </c>
      <c r="L57" s="35"/>
      <c r="M57" s="35">
        <v>30945</v>
      </c>
      <c r="N57" s="35">
        <f t="shared" si="5"/>
        <v>1040</v>
      </c>
      <c r="O57" s="36">
        <f t="shared" ref="O57:O61" si="6">N57/D57*100</f>
        <v>3.4776793178398262</v>
      </c>
      <c r="P57" s="37">
        <f t="shared" si="0"/>
        <v>0.42823613022715534</v>
      </c>
    </row>
    <row r="58" spans="1:18" ht="18" customHeight="1" x14ac:dyDescent="0.2">
      <c r="A58" s="8">
        <v>2</v>
      </c>
      <c r="B58" s="9" t="s">
        <v>67</v>
      </c>
      <c r="C58" s="9" t="s">
        <v>26</v>
      </c>
      <c r="D58" s="35">
        <v>1659384</v>
      </c>
      <c r="E58" s="35">
        <v>1691447</v>
      </c>
      <c r="F58" s="35">
        <v>1745176</v>
      </c>
      <c r="G58" s="35">
        <v>1541971</v>
      </c>
      <c r="H58" s="35">
        <v>1500591</v>
      </c>
      <c r="I58" s="35">
        <v>1490577</v>
      </c>
      <c r="J58" s="35">
        <v>1515728</v>
      </c>
      <c r="K58" s="10">
        <v>1665271</v>
      </c>
      <c r="L58" s="10">
        <v>1192271</v>
      </c>
      <c r="M58" s="10">
        <v>1690000</v>
      </c>
      <c r="N58" s="35">
        <f t="shared" si="5"/>
        <v>30616</v>
      </c>
      <c r="O58" s="36">
        <f t="shared" si="6"/>
        <v>1.845022008166886</v>
      </c>
      <c r="P58" s="37">
        <f t="shared" si="0"/>
        <v>0.22878731683899645</v>
      </c>
    </row>
    <row r="59" spans="1:18" ht="18" customHeight="1" x14ac:dyDescent="0.2">
      <c r="A59" s="8">
        <v>3</v>
      </c>
      <c r="B59" s="9" t="s">
        <v>68</v>
      </c>
      <c r="C59" s="9" t="s">
        <v>33</v>
      </c>
      <c r="D59" s="35">
        <v>565425</v>
      </c>
      <c r="E59" s="35">
        <v>490473</v>
      </c>
      <c r="F59" s="35">
        <v>439786</v>
      </c>
      <c r="G59" s="35">
        <v>457732</v>
      </c>
      <c r="H59" s="35">
        <v>478655</v>
      </c>
      <c r="I59" s="35">
        <v>488096</v>
      </c>
      <c r="J59" s="35">
        <v>512729</v>
      </c>
      <c r="K59" s="10">
        <v>1091015</v>
      </c>
      <c r="L59" s="10"/>
      <c r="M59" s="10">
        <v>1170000</v>
      </c>
      <c r="N59" s="35">
        <f t="shared" si="5"/>
        <v>604575</v>
      </c>
      <c r="O59" s="36">
        <f>N59/D59*100</f>
        <v>106.92399522483088</v>
      </c>
      <c r="P59" s="37">
        <f t="shared" si="0"/>
        <v>9.5156933077289008</v>
      </c>
    </row>
    <row r="60" spans="1:18" ht="18" customHeight="1" x14ac:dyDescent="0.2">
      <c r="A60" s="8">
        <v>4</v>
      </c>
      <c r="B60" s="9" t="s">
        <v>69</v>
      </c>
      <c r="C60" s="9" t="s">
        <v>70</v>
      </c>
      <c r="D60" s="11">
        <v>293.92</v>
      </c>
      <c r="E60" s="11">
        <v>356.27</v>
      </c>
      <c r="F60" s="11">
        <v>353.13</v>
      </c>
      <c r="G60" s="11">
        <v>407.66</v>
      </c>
      <c r="H60" s="11">
        <v>456.3</v>
      </c>
      <c r="I60" s="11">
        <v>462.43</v>
      </c>
      <c r="J60" s="11">
        <v>510.84</v>
      </c>
      <c r="K60" s="11">
        <v>523.1</v>
      </c>
      <c r="L60" s="11">
        <v>1778</v>
      </c>
      <c r="M60" s="11">
        <v>1235</v>
      </c>
      <c r="N60" s="35">
        <f t="shared" si="5"/>
        <v>941.07999999999993</v>
      </c>
      <c r="O60" s="36">
        <f t="shared" si="6"/>
        <v>320.18236254763195</v>
      </c>
      <c r="P60" s="37">
        <f t="shared" si="0"/>
        <v>19.654690381875994</v>
      </c>
    </row>
    <row r="61" spans="1:18" ht="16.5" customHeight="1" x14ac:dyDescent="0.2">
      <c r="A61" s="8">
        <v>5</v>
      </c>
      <c r="B61" s="9" t="s">
        <v>71</v>
      </c>
      <c r="C61" s="9" t="s">
        <v>70</v>
      </c>
      <c r="D61" s="11">
        <v>39.1</v>
      </c>
      <c r="E61" s="11">
        <v>45.12</v>
      </c>
      <c r="F61" s="11">
        <v>48.83</v>
      </c>
      <c r="G61" s="11">
        <v>53.53</v>
      </c>
      <c r="H61" s="11">
        <v>73.400000000000006</v>
      </c>
      <c r="I61" s="11">
        <v>75.7</v>
      </c>
      <c r="J61" s="11">
        <v>82.89</v>
      </c>
      <c r="K61" s="11">
        <v>84.51</v>
      </c>
      <c r="L61" s="11">
        <v>229</v>
      </c>
      <c r="M61" s="11">
        <v>120</v>
      </c>
      <c r="N61" s="35">
        <f t="shared" si="5"/>
        <v>80.900000000000006</v>
      </c>
      <c r="O61" s="36">
        <f t="shared" si="6"/>
        <v>206.90537084398977</v>
      </c>
      <c r="P61" s="37">
        <f t="shared" si="0"/>
        <v>15.047069596533458</v>
      </c>
    </row>
  </sheetData>
  <mergeCells count="20">
    <mergeCell ref="C6:C8"/>
    <mergeCell ref="A4:P4"/>
    <mergeCell ref="L7:M7"/>
    <mergeCell ref="G7:G8"/>
    <mergeCell ref="H7:H8"/>
    <mergeCell ref="I7:I8"/>
    <mergeCell ref="J7:J8"/>
    <mergeCell ref="K7:K8"/>
    <mergeCell ref="A2:P2"/>
    <mergeCell ref="A3:P3"/>
    <mergeCell ref="D6:M6"/>
    <mergeCell ref="P7:P8"/>
    <mergeCell ref="N6:P6"/>
    <mergeCell ref="D7:D8"/>
    <mergeCell ref="E7:E8"/>
    <mergeCell ref="F7:F8"/>
    <mergeCell ref="O7:O8"/>
    <mergeCell ref="N7:N8"/>
    <mergeCell ref="A6:A8"/>
    <mergeCell ref="B6:B8"/>
  </mergeCells>
  <pageMargins left="0.2" right="0.16" top="0.45" bottom="0.38" header="0.3" footer="0.3"/>
  <pageSetup scale="99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view="pageBreakPreview" zoomScale="85" zoomScaleNormal="100" zoomScaleSheetLayoutView="85" workbookViewId="0">
      <selection activeCell="A5" sqref="A5:P5"/>
    </sheetView>
  </sheetViews>
  <sheetFormatPr defaultRowHeight="15" x14ac:dyDescent="0.25"/>
  <cols>
    <col min="1" max="1" width="6" customWidth="1"/>
    <col min="2" max="2" width="22" customWidth="1"/>
    <col min="3" max="4" width="6.28515625" customWidth="1"/>
    <col min="5" max="5" width="7.140625" customWidth="1"/>
    <col min="6" max="7" width="7.28515625" customWidth="1"/>
    <col min="8" max="8" width="8" customWidth="1"/>
    <col min="9" max="9" width="7.5703125" customWidth="1"/>
    <col min="10" max="10" width="7.28515625" customWidth="1"/>
    <col min="11" max="11" width="7.7109375" customWidth="1"/>
    <col min="12" max="12" width="7.42578125" customWidth="1"/>
    <col min="13" max="13" width="7.7109375" customWidth="1"/>
    <col min="14" max="14" width="6.7109375" customWidth="1"/>
    <col min="15" max="15" width="6.85546875" customWidth="1"/>
    <col min="16" max="16" width="7.85546875" customWidth="1"/>
  </cols>
  <sheetData>
    <row r="2" spans="1:18" ht="15.75" x14ac:dyDescent="0.25">
      <c r="A2" s="67" t="s">
        <v>139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8" ht="15.75" x14ac:dyDescent="0.25">
      <c r="A3" s="67" t="s">
        <v>79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1:18" ht="15.75" x14ac:dyDescent="0.25">
      <c r="A4" s="67" t="s">
        <v>89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8" ht="15.75" x14ac:dyDescent="0.25">
      <c r="A5" s="75" t="s">
        <v>142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  <row r="6" spans="1:18" ht="15.75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8" ht="25.5" customHeight="1" x14ac:dyDescent="0.25">
      <c r="A7" s="69" t="s">
        <v>0</v>
      </c>
      <c r="B7" s="69" t="s">
        <v>1</v>
      </c>
      <c r="C7" s="69" t="s">
        <v>2</v>
      </c>
      <c r="D7" s="74" t="s">
        <v>80</v>
      </c>
      <c r="E7" s="74"/>
      <c r="F7" s="74"/>
      <c r="G7" s="74"/>
      <c r="H7" s="74"/>
      <c r="I7" s="74"/>
      <c r="J7" s="74"/>
      <c r="K7" s="74"/>
      <c r="L7" s="74"/>
      <c r="M7" s="74"/>
      <c r="N7" s="74" t="s">
        <v>77</v>
      </c>
      <c r="O7" s="74"/>
      <c r="P7" s="74"/>
    </row>
    <row r="8" spans="1:18" ht="45" customHeight="1" x14ac:dyDescent="0.25">
      <c r="A8" s="73"/>
      <c r="B8" s="73"/>
      <c r="C8" s="73"/>
      <c r="D8" s="69" t="s">
        <v>3</v>
      </c>
      <c r="E8" s="69" t="s">
        <v>4</v>
      </c>
      <c r="F8" s="69" t="s">
        <v>5</v>
      </c>
      <c r="G8" s="69" t="s">
        <v>6</v>
      </c>
      <c r="H8" s="69" t="s">
        <v>7</v>
      </c>
      <c r="I8" s="69" t="s">
        <v>8</v>
      </c>
      <c r="J8" s="69" t="s">
        <v>9</v>
      </c>
      <c r="K8" s="69" t="s">
        <v>10</v>
      </c>
      <c r="L8" s="71" t="s">
        <v>135</v>
      </c>
      <c r="M8" s="72"/>
      <c r="N8" s="69" t="s">
        <v>11</v>
      </c>
      <c r="O8" s="69" t="s">
        <v>12</v>
      </c>
      <c r="P8" s="69" t="s">
        <v>72</v>
      </c>
    </row>
    <row r="9" spans="1:18" ht="66" customHeight="1" x14ac:dyDescent="0.25">
      <c r="A9" s="70"/>
      <c r="B9" s="70"/>
      <c r="C9" s="70"/>
      <c r="D9" s="70"/>
      <c r="E9" s="70"/>
      <c r="F9" s="70"/>
      <c r="G9" s="70"/>
      <c r="H9" s="70"/>
      <c r="I9" s="70"/>
      <c r="J9" s="70"/>
      <c r="K9" s="70"/>
      <c r="L9" s="15" t="s">
        <v>136</v>
      </c>
      <c r="M9" s="15" t="s">
        <v>76</v>
      </c>
      <c r="N9" s="70"/>
      <c r="O9" s="70"/>
      <c r="P9" s="70"/>
    </row>
    <row r="10" spans="1:18" ht="19.5" customHeight="1" x14ac:dyDescent="0.25">
      <c r="A10" s="14" t="s">
        <v>13</v>
      </c>
      <c r="B10" s="46" t="s">
        <v>14</v>
      </c>
      <c r="C10" s="14"/>
      <c r="D10" s="27"/>
      <c r="E10" s="27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8" ht="24.75" customHeight="1" x14ac:dyDescent="0.25">
      <c r="A11" s="9"/>
      <c r="B11" s="9" t="s">
        <v>81</v>
      </c>
      <c r="C11" s="9" t="s">
        <v>17</v>
      </c>
      <c r="D11" s="57">
        <v>19357</v>
      </c>
      <c r="E11" s="57">
        <v>19821</v>
      </c>
      <c r="F11" s="57">
        <v>20076</v>
      </c>
      <c r="G11" s="57">
        <v>19887</v>
      </c>
      <c r="H11" s="57">
        <v>21015</v>
      </c>
      <c r="I11" s="57">
        <v>22861</v>
      </c>
      <c r="J11" s="57">
        <v>24693</v>
      </c>
      <c r="K11" s="57">
        <v>26112</v>
      </c>
      <c r="L11" s="57">
        <f>SUM(L13:L14)</f>
        <v>26642</v>
      </c>
      <c r="M11" s="57">
        <v>27855</v>
      </c>
      <c r="N11" s="57">
        <f>M11-D11</f>
        <v>8498</v>
      </c>
      <c r="O11" s="32">
        <f>N11/D11*100</f>
        <v>43.901431006870901</v>
      </c>
      <c r="P11" s="33">
        <f>((M11/D11)^(1/8)-1)*100</f>
        <v>4.6545558940435994</v>
      </c>
      <c r="R11" s="5">
        <f>26642-L13</f>
        <v>9250</v>
      </c>
    </row>
    <row r="12" spans="1:18" ht="16.5" customHeight="1" x14ac:dyDescent="0.25">
      <c r="A12" s="8"/>
      <c r="B12" s="30" t="s">
        <v>82</v>
      </c>
      <c r="C12" s="28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28"/>
      <c r="O12" s="28"/>
      <c r="P12" s="37"/>
    </row>
    <row r="13" spans="1:18" ht="18" customHeight="1" x14ac:dyDescent="0.25">
      <c r="A13" s="61">
        <v>1</v>
      </c>
      <c r="B13" s="61" t="s">
        <v>83</v>
      </c>
      <c r="C13" s="9" t="s">
        <v>17</v>
      </c>
      <c r="D13" s="58">
        <v>9939</v>
      </c>
      <c r="E13" s="58">
        <v>10650</v>
      </c>
      <c r="F13" s="58">
        <v>11032</v>
      </c>
      <c r="G13" s="58">
        <v>11071</v>
      </c>
      <c r="H13" s="58">
        <v>12346</v>
      </c>
      <c r="I13" s="58">
        <v>14000</v>
      </c>
      <c r="J13" s="58">
        <v>15559</v>
      </c>
      <c r="K13" s="58">
        <v>17462</v>
      </c>
      <c r="L13" s="58">
        <v>17392</v>
      </c>
      <c r="M13" s="58">
        <v>18106</v>
      </c>
      <c r="N13" s="57">
        <f>M13-D13</f>
        <v>8167</v>
      </c>
      <c r="O13" s="36">
        <f>N13/D13*100</f>
        <v>82.171244592011277</v>
      </c>
      <c r="P13" s="37">
        <f>((M13/D13)^(1/8)-1)*100</f>
        <v>7.7854100306691265</v>
      </c>
    </row>
    <row r="14" spans="1:18" ht="20.25" customHeight="1" x14ac:dyDescent="0.25">
      <c r="A14" s="61">
        <v>2</v>
      </c>
      <c r="B14" s="61" t="s">
        <v>84</v>
      </c>
      <c r="C14" s="9" t="s">
        <v>17</v>
      </c>
      <c r="D14" s="58">
        <v>9419</v>
      </c>
      <c r="E14" s="58">
        <v>9171</v>
      </c>
      <c r="F14" s="58">
        <v>9044</v>
      </c>
      <c r="G14" s="58">
        <v>8816</v>
      </c>
      <c r="H14" s="58">
        <v>8669</v>
      </c>
      <c r="I14" s="58">
        <v>8861</v>
      </c>
      <c r="J14" s="58">
        <v>9134</v>
      </c>
      <c r="K14" s="58">
        <v>8650</v>
      </c>
      <c r="L14" s="58">
        <v>9250</v>
      </c>
      <c r="M14" s="58">
        <v>9749</v>
      </c>
      <c r="N14" s="58">
        <f>M14-D14</f>
        <v>330</v>
      </c>
      <c r="O14" s="36">
        <f>N14/D14*100</f>
        <v>3.5035566408323602</v>
      </c>
      <c r="P14" s="38">
        <f>((M14/D14)^(1/8)-1)*100</f>
        <v>0.43137512797208899</v>
      </c>
    </row>
    <row r="15" spans="1:18" ht="23.25" customHeight="1" x14ac:dyDescent="0.25">
      <c r="A15" s="27" t="s">
        <v>47</v>
      </c>
      <c r="B15" s="26" t="s">
        <v>73</v>
      </c>
      <c r="C15" s="14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38"/>
    </row>
    <row r="16" spans="1:18" ht="19.5" customHeight="1" x14ac:dyDescent="0.25">
      <c r="A16" s="61"/>
      <c r="B16" s="9" t="s">
        <v>49</v>
      </c>
      <c r="C16" s="9" t="s">
        <v>50</v>
      </c>
      <c r="D16" s="14">
        <v>47</v>
      </c>
      <c r="E16" s="14">
        <v>50</v>
      </c>
      <c r="F16" s="14">
        <v>51</v>
      </c>
      <c r="G16" s="14">
        <v>49</v>
      </c>
      <c r="H16" s="14">
        <v>64</v>
      </c>
      <c r="I16" s="14">
        <v>74</v>
      </c>
      <c r="J16" s="14">
        <v>87</v>
      </c>
      <c r="K16" s="14">
        <v>100</v>
      </c>
      <c r="L16" s="14">
        <f>SUM(L18:L19)</f>
        <v>96</v>
      </c>
      <c r="M16" s="14">
        <v>121</v>
      </c>
      <c r="N16" s="57">
        <f>M16-D16</f>
        <v>74</v>
      </c>
      <c r="O16" s="32">
        <f>N16/D16*100</f>
        <v>157.44680851063831</v>
      </c>
      <c r="P16" s="65">
        <f>((M16/D16)^(1/8)-1)*100</f>
        <v>12.547522421484448</v>
      </c>
    </row>
    <row r="17" spans="1:19" ht="19.5" customHeight="1" x14ac:dyDescent="0.25">
      <c r="A17" s="8"/>
      <c r="B17" s="29" t="s">
        <v>82</v>
      </c>
      <c r="C17" s="28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28"/>
      <c r="O17" s="28"/>
      <c r="P17" s="38"/>
    </row>
    <row r="18" spans="1:19" ht="21" customHeight="1" x14ac:dyDescent="0.25">
      <c r="A18" s="61">
        <v>1</v>
      </c>
      <c r="B18" s="9" t="s">
        <v>85</v>
      </c>
      <c r="C18" s="9" t="s">
        <v>50</v>
      </c>
      <c r="D18" s="28">
        <v>21</v>
      </c>
      <c r="E18" s="28">
        <v>24</v>
      </c>
      <c r="F18" s="28">
        <v>27</v>
      </c>
      <c r="G18" s="28">
        <v>23</v>
      </c>
      <c r="H18" s="28">
        <v>36</v>
      </c>
      <c r="I18" s="28">
        <v>44</v>
      </c>
      <c r="J18" s="28">
        <v>50</v>
      </c>
      <c r="K18" s="59">
        <v>57</v>
      </c>
      <c r="L18" s="59">
        <v>62</v>
      </c>
      <c r="M18" s="59">
        <v>76</v>
      </c>
      <c r="N18" s="58">
        <f>M18-D18</f>
        <v>55</v>
      </c>
      <c r="O18" s="36">
        <f>N18/D18*100</f>
        <v>261.90476190476193</v>
      </c>
      <c r="P18" s="38">
        <f>((M18/D18)^(1/8)-1)*100</f>
        <v>17.442229495340001</v>
      </c>
    </row>
    <row r="19" spans="1:19" ht="26.25" customHeight="1" x14ac:dyDescent="0.25">
      <c r="A19" s="61">
        <v>2</v>
      </c>
      <c r="B19" s="9" t="s">
        <v>86</v>
      </c>
      <c r="C19" s="9" t="s">
        <v>50</v>
      </c>
      <c r="D19" s="28">
        <v>26</v>
      </c>
      <c r="E19" s="28">
        <v>26</v>
      </c>
      <c r="F19" s="28">
        <v>24</v>
      </c>
      <c r="G19" s="28">
        <v>26</v>
      </c>
      <c r="H19" s="28">
        <v>28</v>
      </c>
      <c r="I19" s="28">
        <v>30</v>
      </c>
      <c r="J19" s="28">
        <v>37</v>
      </c>
      <c r="K19" s="59">
        <v>43</v>
      </c>
      <c r="L19" s="59">
        <v>34</v>
      </c>
      <c r="M19" s="59">
        <v>45</v>
      </c>
      <c r="N19" s="58">
        <f>M19-D19</f>
        <v>19</v>
      </c>
      <c r="O19" s="36">
        <f>N19/D19*100</f>
        <v>73.076923076923066</v>
      </c>
      <c r="P19" s="38">
        <f>((M19/D19)^(1/8)-1)*100</f>
        <v>7.0976387391005868</v>
      </c>
    </row>
    <row r="20" spans="1:19" ht="20.25" customHeight="1" x14ac:dyDescent="0.25">
      <c r="A20" s="27" t="s">
        <v>61</v>
      </c>
      <c r="B20" s="26" t="s">
        <v>62</v>
      </c>
      <c r="C20" s="29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28"/>
      <c r="O20" s="28"/>
      <c r="P20" s="38"/>
    </row>
    <row r="21" spans="1:19" ht="23.25" customHeight="1" x14ac:dyDescent="0.25">
      <c r="A21" s="61"/>
      <c r="B21" s="9" t="s">
        <v>63</v>
      </c>
      <c r="C21" s="9" t="s">
        <v>64</v>
      </c>
      <c r="D21" s="60">
        <v>127306</v>
      </c>
      <c r="E21" s="60">
        <v>127965</v>
      </c>
      <c r="F21" s="60">
        <v>125656</v>
      </c>
      <c r="G21" s="60">
        <v>108288</v>
      </c>
      <c r="H21" s="60">
        <v>101696</v>
      </c>
      <c r="I21" s="60">
        <v>103434</v>
      </c>
      <c r="J21" s="60">
        <v>110000</v>
      </c>
      <c r="K21" s="60">
        <v>119248</v>
      </c>
      <c r="L21" s="60">
        <f>SUM(L23:L24)</f>
        <v>72921</v>
      </c>
      <c r="M21" s="60">
        <v>130000</v>
      </c>
      <c r="N21" s="57">
        <f>M21-D21</f>
        <v>2694</v>
      </c>
      <c r="O21" s="32">
        <f>N21/D21*100</f>
        <v>2.1161610607512609</v>
      </c>
      <c r="P21" s="65">
        <f>((M21/D21)^(1/8)-1)*100</f>
        <v>0.26210305661102939</v>
      </c>
      <c r="S21" s="5"/>
    </row>
    <row r="22" spans="1:19" ht="18.75" customHeight="1" x14ac:dyDescent="0.25">
      <c r="A22" s="8"/>
      <c r="B22" s="29" t="s">
        <v>82</v>
      </c>
      <c r="C22" s="29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28"/>
      <c r="O22" s="28"/>
      <c r="P22" s="37"/>
    </row>
    <row r="23" spans="1:19" ht="20.25" customHeight="1" x14ac:dyDescent="0.25">
      <c r="A23" s="61">
        <v>1</v>
      </c>
      <c r="B23" s="9" t="s">
        <v>87</v>
      </c>
      <c r="C23" s="9" t="s">
        <v>64</v>
      </c>
      <c r="D23" s="58">
        <v>41517</v>
      </c>
      <c r="E23" s="58">
        <v>43656</v>
      </c>
      <c r="F23" s="58">
        <v>43272</v>
      </c>
      <c r="G23" s="58">
        <v>37621</v>
      </c>
      <c r="H23" s="58">
        <v>38353</v>
      </c>
      <c r="I23" s="58">
        <v>39354</v>
      </c>
      <c r="J23" s="58">
        <v>41387</v>
      </c>
      <c r="K23" s="58">
        <v>40354</v>
      </c>
      <c r="L23" s="58">
        <v>33020</v>
      </c>
      <c r="M23" s="58">
        <v>33863</v>
      </c>
      <c r="N23" s="58">
        <f>M23-D23</f>
        <v>-7654</v>
      </c>
      <c r="O23" s="36">
        <f>N23/D23*100</f>
        <v>-18.435821470722836</v>
      </c>
      <c r="P23" s="37">
        <f>((M23/D23)^(1/8)-1)*100</f>
        <v>-2.5150814148584333</v>
      </c>
      <c r="R23" s="5">
        <f>72921-L23</f>
        <v>39901</v>
      </c>
    </row>
    <row r="24" spans="1:19" ht="24.75" customHeight="1" x14ac:dyDescent="0.25">
      <c r="A24" s="61">
        <v>2</v>
      </c>
      <c r="B24" s="9" t="s">
        <v>88</v>
      </c>
      <c r="C24" s="9" t="s">
        <v>64</v>
      </c>
      <c r="D24" s="58">
        <v>85789</v>
      </c>
      <c r="E24" s="58">
        <v>84309</v>
      </c>
      <c r="F24" s="58">
        <v>82384</v>
      </c>
      <c r="G24" s="58">
        <v>70667</v>
      </c>
      <c r="H24" s="58">
        <v>63343</v>
      </c>
      <c r="I24" s="58">
        <v>64332</v>
      </c>
      <c r="J24" s="58">
        <v>68613</v>
      </c>
      <c r="K24" s="58">
        <v>78894</v>
      </c>
      <c r="L24" s="58">
        <v>39901</v>
      </c>
      <c r="M24" s="58">
        <v>96137</v>
      </c>
      <c r="N24" s="58">
        <f>M24-D24</f>
        <v>10348</v>
      </c>
      <c r="O24" s="36">
        <f>N24/D24*100</f>
        <v>12.062152490412524</v>
      </c>
      <c r="P24" s="37">
        <f>((M24/D24)^(1/8)-1)*100</f>
        <v>1.4337239331212448</v>
      </c>
    </row>
  </sheetData>
  <mergeCells count="21">
    <mergeCell ref="D7:M7"/>
    <mergeCell ref="A2:P2"/>
    <mergeCell ref="A3:P3"/>
    <mergeCell ref="A4:P4"/>
    <mergeCell ref="A5:P5"/>
    <mergeCell ref="N8:N9"/>
    <mergeCell ref="O8:O9"/>
    <mergeCell ref="P8:P9"/>
    <mergeCell ref="L8:M8"/>
    <mergeCell ref="A7:A9"/>
    <mergeCell ref="B7:B9"/>
    <mergeCell ref="C7:C9"/>
    <mergeCell ref="D8:D9"/>
    <mergeCell ref="E8:E9"/>
    <mergeCell ref="F8:F9"/>
    <mergeCell ref="G8:G9"/>
    <mergeCell ref="H8:H9"/>
    <mergeCell ref="I8:I9"/>
    <mergeCell ref="J8:J9"/>
    <mergeCell ref="K8:K9"/>
    <mergeCell ref="N7:P7"/>
  </mergeCells>
  <pageMargins left="0.42" right="0.26" top="0.43" bottom="0.33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3"/>
  <sheetViews>
    <sheetView tabSelected="1" workbookViewId="0">
      <selection activeCell="M21" sqref="M21"/>
    </sheetView>
  </sheetViews>
  <sheetFormatPr defaultRowHeight="15" x14ac:dyDescent="0.25"/>
  <cols>
    <col min="1" max="1" width="5.42578125" customWidth="1"/>
    <col min="2" max="2" width="45.28515625" customWidth="1"/>
    <col min="3" max="3" width="12.7109375" customWidth="1"/>
    <col min="4" max="4" width="12.28515625" customWidth="1"/>
    <col min="5" max="5" width="14.140625" customWidth="1"/>
    <col min="6" max="6" width="13.5703125" customWidth="1"/>
    <col min="7" max="7" width="16.85546875" customWidth="1"/>
    <col min="8" max="8" width="12.85546875" customWidth="1"/>
  </cols>
  <sheetData>
    <row r="2" spans="1:11" ht="15.75" x14ac:dyDescent="0.25">
      <c r="A2" s="67" t="s">
        <v>140</v>
      </c>
      <c r="B2" s="67"/>
      <c r="C2" s="67"/>
      <c r="D2" s="67"/>
      <c r="E2" s="67"/>
      <c r="F2" s="67"/>
      <c r="G2" s="67"/>
      <c r="H2" s="67"/>
    </row>
    <row r="3" spans="1:11" ht="15.75" x14ac:dyDescent="0.25">
      <c r="A3" s="67" t="s">
        <v>90</v>
      </c>
      <c r="B3" s="67"/>
      <c r="C3" s="67"/>
      <c r="D3" s="67"/>
      <c r="E3" s="67"/>
      <c r="F3" s="67"/>
      <c r="G3" s="67"/>
      <c r="H3" s="67"/>
    </row>
    <row r="4" spans="1:11" ht="15.75" x14ac:dyDescent="0.25">
      <c r="A4" s="67" t="s">
        <v>141</v>
      </c>
      <c r="B4" s="67"/>
      <c r="C4" s="67"/>
      <c r="D4" s="67"/>
      <c r="E4" s="67"/>
      <c r="F4" s="67"/>
      <c r="G4" s="67"/>
      <c r="H4" s="67"/>
    </row>
    <row r="5" spans="1:11" ht="15.75" x14ac:dyDescent="0.25">
      <c r="A5" s="68" t="s">
        <v>142</v>
      </c>
      <c r="B5" s="68"/>
      <c r="C5" s="68"/>
      <c r="D5" s="68"/>
      <c r="E5" s="68"/>
      <c r="F5" s="68"/>
      <c r="G5" s="68"/>
      <c r="H5" s="68"/>
    </row>
    <row r="6" spans="1:11" ht="15.75" x14ac:dyDescent="0.25">
      <c r="A6" s="23"/>
      <c r="B6" s="23"/>
      <c r="C6" s="23"/>
      <c r="D6" s="23"/>
      <c r="E6" s="23"/>
      <c r="F6" s="23"/>
      <c r="G6" s="23"/>
      <c r="H6" s="23"/>
    </row>
    <row r="7" spans="1:11" ht="23.25" customHeight="1" x14ac:dyDescent="0.25">
      <c r="A7" s="81" t="s">
        <v>0</v>
      </c>
      <c r="B7" s="81" t="s">
        <v>1</v>
      </c>
      <c r="C7" s="81" t="s">
        <v>2</v>
      </c>
      <c r="D7" s="81" t="s">
        <v>134</v>
      </c>
      <c r="E7" s="81" t="s">
        <v>91</v>
      </c>
      <c r="F7" s="81" t="s">
        <v>137</v>
      </c>
      <c r="G7" s="81"/>
      <c r="H7" s="81"/>
    </row>
    <row r="8" spans="1:11" ht="43.5" customHeight="1" x14ac:dyDescent="0.25">
      <c r="A8" s="81"/>
      <c r="B8" s="81"/>
      <c r="C8" s="81"/>
      <c r="D8" s="81"/>
      <c r="E8" s="81"/>
      <c r="F8" s="25" t="s">
        <v>92</v>
      </c>
      <c r="G8" s="25" t="s">
        <v>93</v>
      </c>
      <c r="H8" s="25" t="s">
        <v>94</v>
      </c>
      <c r="K8" s="1"/>
    </row>
    <row r="9" spans="1:11" ht="22.5" customHeight="1" x14ac:dyDescent="0.25">
      <c r="A9" s="25" t="s">
        <v>13</v>
      </c>
      <c r="B9" s="17" t="s">
        <v>95</v>
      </c>
      <c r="C9" s="25"/>
      <c r="D9" s="25"/>
      <c r="E9" s="25"/>
      <c r="F9" s="25"/>
      <c r="G9" s="25"/>
      <c r="H9" s="25"/>
    </row>
    <row r="10" spans="1:11" ht="47.25" x14ac:dyDescent="0.25">
      <c r="A10" s="18">
        <v>1</v>
      </c>
      <c r="B10" s="17" t="s">
        <v>96</v>
      </c>
      <c r="C10" s="19"/>
      <c r="D10" s="19"/>
      <c r="E10" s="47"/>
      <c r="F10" s="48"/>
      <c r="G10" s="48"/>
      <c r="H10" s="48"/>
    </row>
    <row r="11" spans="1:11" ht="15.75" x14ac:dyDescent="0.25">
      <c r="A11" s="19"/>
      <c r="B11" s="2" t="s">
        <v>97</v>
      </c>
      <c r="C11" s="19" t="s">
        <v>33</v>
      </c>
      <c r="D11" s="3">
        <f>E11+F11</f>
        <v>19767</v>
      </c>
      <c r="E11" s="49">
        <v>2843</v>
      </c>
      <c r="F11" s="3">
        <v>16924</v>
      </c>
      <c r="G11" s="16"/>
      <c r="H11" s="16"/>
    </row>
    <row r="12" spans="1:11" ht="15.75" x14ac:dyDescent="0.25">
      <c r="A12" s="19"/>
      <c r="B12" s="2" t="s">
        <v>98</v>
      </c>
      <c r="C12" s="19" t="s">
        <v>37</v>
      </c>
      <c r="D12" s="3">
        <f>E12+F12</f>
        <v>50454</v>
      </c>
      <c r="E12" s="49">
        <v>5020</v>
      </c>
      <c r="F12" s="3">
        <v>45434</v>
      </c>
      <c r="G12" s="3">
        <v>14982</v>
      </c>
      <c r="H12" s="3">
        <v>30452</v>
      </c>
    </row>
    <row r="13" spans="1:11" ht="15.75" x14ac:dyDescent="0.25">
      <c r="A13" s="19"/>
      <c r="B13" s="50" t="s">
        <v>99</v>
      </c>
      <c r="C13" s="19"/>
      <c r="D13" s="16"/>
      <c r="E13" s="20"/>
      <c r="F13" s="16"/>
      <c r="G13" s="16"/>
      <c r="H13" s="16"/>
    </row>
    <row r="14" spans="1:11" ht="15.75" x14ac:dyDescent="0.25">
      <c r="A14" s="19"/>
      <c r="B14" s="50" t="s">
        <v>100</v>
      </c>
      <c r="C14" s="19" t="s">
        <v>37</v>
      </c>
      <c r="D14" s="3">
        <f>E14+F14</f>
        <v>21868</v>
      </c>
      <c r="E14" s="49">
        <v>2237</v>
      </c>
      <c r="F14" s="3">
        <v>19631</v>
      </c>
      <c r="G14" s="3">
        <v>13677</v>
      </c>
      <c r="H14" s="3">
        <v>5954</v>
      </c>
    </row>
    <row r="15" spans="1:11" ht="15.75" x14ac:dyDescent="0.25">
      <c r="A15" s="19" t="s">
        <v>101</v>
      </c>
      <c r="B15" s="50" t="s">
        <v>102</v>
      </c>
      <c r="C15" s="19" t="s">
        <v>37</v>
      </c>
      <c r="D15" s="3">
        <f>E15+F15</f>
        <v>28586</v>
      </c>
      <c r="E15" s="49">
        <v>2783</v>
      </c>
      <c r="F15" s="3">
        <v>25803</v>
      </c>
      <c r="G15" s="3">
        <v>1305</v>
      </c>
      <c r="H15" s="3">
        <v>24498</v>
      </c>
    </row>
    <row r="16" spans="1:11" ht="15.75" x14ac:dyDescent="0.25">
      <c r="A16" s="19"/>
      <c r="B16" s="2" t="s">
        <v>103</v>
      </c>
      <c r="C16" s="19" t="s">
        <v>33</v>
      </c>
      <c r="D16" s="3">
        <f>E16+F16</f>
        <v>324276</v>
      </c>
      <c r="E16" s="49">
        <v>69408</v>
      </c>
      <c r="F16" s="3">
        <v>254868</v>
      </c>
      <c r="G16" s="16"/>
      <c r="H16" s="16"/>
    </row>
    <row r="17" spans="1:8" ht="15.75" x14ac:dyDescent="0.25">
      <c r="A17" s="19"/>
      <c r="B17" s="2" t="s">
        <v>98</v>
      </c>
      <c r="C17" s="19" t="s">
        <v>37</v>
      </c>
      <c r="D17" s="3">
        <f>E17+F17</f>
        <v>272868</v>
      </c>
      <c r="E17" s="49">
        <v>41493</v>
      </c>
      <c r="F17" s="3">
        <v>231375</v>
      </c>
      <c r="G17" s="3">
        <v>119248</v>
      </c>
      <c r="H17" s="3">
        <v>112127</v>
      </c>
    </row>
    <row r="18" spans="1:8" ht="15.75" x14ac:dyDescent="0.25">
      <c r="A18" s="19"/>
      <c r="B18" s="50" t="s">
        <v>99</v>
      </c>
      <c r="C18" s="19"/>
      <c r="D18" s="16"/>
      <c r="E18" s="20"/>
      <c r="F18" s="16"/>
      <c r="G18" s="16"/>
      <c r="H18" s="16"/>
    </row>
    <row r="19" spans="1:8" ht="15.75" x14ac:dyDescent="0.25">
      <c r="A19" s="19"/>
      <c r="B19" s="50" t="s">
        <v>100</v>
      </c>
      <c r="C19" s="19" t="s">
        <v>37</v>
      </c>
      <c r="D19" s="3">
        <f>E19+F19</f>
        <v>127112</v>
      </c>
      <c r="E19" s="49">
        <v>13983</v>
      </c>
      <c r="F19" s="3">
        <v>113129</v>
      </c>
      <c r="G19" s="3">
        <v>96854</v>
      </c>
      <c r="H19" s="3">
        <v>16275</v>
      </c>
    </row>
    <row r="20" spans="1:8" ht="15.75" x14ac:dyDescent="0.25">
      <c r="A20" s="19"/>
      <c r="B20" s="50" t="s">
        <v>102</v>
      </c>
      <c r="C20" s="19" t="s">
        <v>37</v>
      </c>
      <c r="D20" s="3">
        <f>E20+F20</f>
        <v>145757</v>
      </c>
      <c r="E20" s="49">
        <v>27510</v>
      </c>
      <c r="F20" s="3">
        <v>118247</v>
      </c>
      <c r="G20" s="3">
        <v>22394</v>
      </c>
      <c r="H20" s="3">
        <v>95852</v>
      </c>
    </row>
    <row r="21" spans="1:8" ht="31.5" x14ac:dyDescent="0.25">
      <c r="A21" s="19"/>
      <c r="B21" s="51" t="s">
        <v>104</v>
      </c>
      <c r="C21" s="19" t="s">
        <v>33</v>
      </c>
      <c r="D21" s="3">
        <f>E21+F21</f>
        <v>2028</v>
      </c>
      <c r="E21" s="20">
        <v>6</v>
      </c>
      <c r="F21" s="3">
        <v>2022</v>
      </c>
      <c r="G21" s="16"/>
      <c r="H21" s="16"/>
    </row>
    <row r="22" spans="1:8" ht="15.75" x14ac:dyDescent="0.25">
      <c r="A22" s="19"/>
      <c r="B22" s="2" t="s">
        <v>98</v>
      </c>
      <c r="C22" s="19" t="s">
        <v>37</v>
      </c>
      <c r="D22" s="3">
        <f>E22+F22</f>
        <v>75951</v>
      </c>
      <c r="E22" s="49">
        <v>1911</v>
      </c>
      <c r="F22" s="3">
        <v>74040</v>
      </c>
      <c r="G22" s="3">
        <v>50457</v>
      </c>
      <c r="H22" s="3">
        <v>23584</v>
      </c>
    </row>
    <row r="23" spans="1:8" ht="15.75" x14ac:dyDescent="0.25">
      <c r="A23" s="19"/>
      <c r="B23" s="50" t="s">
        <v>99</v>
      </c>
      <c r="C23" s="19"/>
      <c r="D23" s="16"/>
      <c r="E23" s="20"/>
      <c r="F23" s="16"/>
      <c r="G23" s="16"/>
      <c r="H23" s="16"/>
    </row>
    <row r="24" spans="1:8" ht="15.75" x14ac:dyDescent="0.25">
      <c r="A24" s="19"/>
      <c r="B24" s="50" t="s">
        <v>100</v>
      </c>
      <c r="C24" s="19" t="s">
        <v>37</v>
      </c>
      <c r="D24" s="3">
        <f>E24+F24</f>
        <v>50585</v>
      </c>
      <c r="E24" s="20">
        <v>0</v>
      </c>
      <c r="F24" s="3">
        <v>50585</v>
      </c>
      <c r="G24" s="3">
        <v>47621</v>
      </c>
      <c r="H24" s="3">
        <v>2964</v>
      </c>
    </row>
    <row r="25" spans="1:8" ht="15.75" x14ac:dyDescent="0.25">
      <c r="A25" s="19"/>
      <c r="B25" s="50" t="s">
        <v>102</v>
      </c>
      <c r="C25" s="19" t="s">
        <v>37</v>
      </c>
      <c r="D25" s="3">
        <f>E25+F25</f>
        <v>25366</v>
      </c>
      <c r="E25" s="49">
        <v>1911</v>
      </c>
      <c r="F25" s="3">
        <v>23455</v>
      </c>
      <c r="G25" s="3">
        <v>2836</v>
      </c>
      <c r="H25" s="3">
        <v>20619</v>
      </c>
    </row>
    <row r="26" spans="1:8" ht="31.5" x14ac:dyDescent="0.25">
      <c r="A26" s="18">
        <v>2</v>
      </c>
      <c r="B26" s="17" t="s">
        <v>105</v>
      </c>
      <c r="C26" s="19"/>
      <c r="D26" s="16"/>
      <c r="E26" s="20"/>
      <c r="F26" s="16"/>
      <c r="G26" s="16"/>
      <c r="H26" s="16"/>
    </row>
    <row r="27" spans="1:8" ht="15.75" x14ac:dyDescent="0.25">
      <c r="A27" s="19"/>
      <c r="B27" s="2" t="s">
        <v>106</v>
      </c>
      <c r="C27" s="19" t="s">
        <v>17</v>
      </c>
      <c r="D27" s="3">
        <f>E27+F27</f>
        <v>7156</v>
      </c>
      <c r="E27" s="20">
        <v>420</v>
      </c>
      <c r="F27" s="3">
        <v>6736</v>
      </c>
      <c r="G27" s="16"/>
      <c r="H27" s="16"/>
    </row>
    <row r="28" spans="1:8" ht="15.75" x14ac:dyDescent="0.25">
      <c r="A28" s="19"/>
      <c r="B28" s="2" t="s">
        <v>98</v>
      </c>
      <c r="C28" s="19" t="s">
        <v>37</v>
      </c>
      <c r="D28" s="3">
        <f>E28+F28</f>
        <v>93193</v>
      </c>
      <c r="E28" s="20">
        <v>6350</v>
      </c>
      <c r="F28" s="3">
        <v>86843</v>
      </c>
      <c r="G28" s="3">
        <v>31210</v>
      </c>
      <c r="H28" s="3">
        <v>55633</v>
      </c>
    </row>
    <row r="29" spans="1:8" ht="15.75" x14ac:dyDescent="0.25">
      <c r="A29" s="19"/>
      <c r="B29" s="50" t="s">
        <v>99</v>
      </c>
      <c r="C29" s="19"/>
      <c r="D29" s="16"/>
      <c r="E29" s="20"/>
      <c r="F29" s="16"/>
      <c r="G29" s="16"/>
      <c r="H29" s="16"/>
    </row>
    <row r="30" spans="1:8" ht="15.75" x14ac:dyDescent="0.25">
      <c r="A30" s="19"/>
      <c r="B30" s="50" t="s">
        <v>100</v>
      </c>
      <c r="C30" s="19" t="s">
        <v>37</v>
      </c>
      <c r="D30" s="3">
        <f>E30+F30</f>
        <v>37504</v>
      </c>
      <c r="E30" s="20">
        <v>430</v>
      </c>
      <c r="F30" s="3">
        <v>37074</v>
      </c>
      <c r="G30" s="3">
        <v>25148</v>
      </c>
      <c r="H30" s="3">
        <v>11926</v>
      </c>
    </row>
    <row r="31" spans="1:8" ht="15.75" x14ac:dyDescent="0.25">
      <c r="A31" s="19"/>
      <c r="B31" s="50" t="s">
        <v>102</v>
      </c>
      <c r="C31" s="19" t="s">
        <v>37</v>
      </c>
      <c r="D31" s="3">
        <f>E31+F31</f>
        <v>55689</v>
      </c>
      <c r="E31" s="49">
        <v>5920</v>
      </c>
      <c r="F31" s="3">
        <v>49769</v>
      </c>
      <c r="G31" s="3">
        <v>6062</v>
      </c>
      <c r="H31" s="3">
        <v>43707</v>
      </c>
    </row>
    <row r="32" spans="1:8" ht="31.5" x14ac:dyDescent="0.25">
      <c r="A32" s="18">
        <v>3</v>
      </c>
      <c r="B32" s="17" t="s">
        <v>107</v>
      </c>
      <c r="C32" s="19"/>
      <c r="D32" s="16"/>
      <c r="E32" s="20"/>
      <c r="F32" s="16"/>
      <c r="G32" s="16"/>
      <c r="H32" s="16"/>
    </row>
    <row r="33" spans="1:8" ht="15.75" x14ac:dyDescent="0.25">
      <c r="A33" s="19"/>
      <c r="B33" s="2" t="s">
        <v>106</v>
      </c>
      <c r="C33" s="19" t="s">
        <v>17</v>
      </c>
      <c r="D33" s="3">
        <f>E33+F33</f>
        <v>5763</v>
      </c>
      <c r="E33" s="49">
        <v>4287</v>
      </c>
      <c r="F33" s="3">
        <v>1476</v>
      </c>
      <c r="G33" s="16"/>
      <c r="H33" s="16"/>
    </row>
    <row r="34" spans="1:8" ht="15.75" x14ac:dyDescent="0.25">
      <c r="A34" s="19"/>
      <c r="B34" s="2" t="s">
        <v>98</v>
      </c>
      <c r="C34" s="19" t="s">
        <v>37</v>
      </c>
      <c r="D34" s="3">
        <f>E34+F34</f>
        <v>212444</v>
      </c>
      <c r="E34" s="49">
        <v>15941</v>
      </c>
      <c r="F34" s="3">
        <v>196503</v>
      </c>
      <c r="G34" s="3">
        <v>61563</v>
      </c>
      <c r="H34" s="3">
        <v>134940</v>
      </c>
    </row>
    <row r="35" spans="1:8" ht="15.75" x14ac:dyDescent="0.25">
      <c r="A35" s="19"/>
      <c r="B35" s="50" t="s">
        <v>99</v>
      </c>
      <c r="C35" s="19"/>
      <c r="D35" s="16"/>
      <c r="E35" s="20"/>
      <c r="F35" s="16"/>
      <c r="G35" s="16"/>
      <c r="H35" s="16"/>
    </row>
    <row r="36" spans="1:8" ht="15.75" x14ac:dyDescent="0.25">
      <c r="A36" s="19"/>
      <c r="B36" s="50" t="s">
        <v>100</v>
      </c>
      <c r="C36" s="19" t="s">
        <v>37</v>
      </c>
      <c r="D36" s="3">
        <f>E36+F36</f>
        <v>49388</v>
      </c>
      <c r="E36" s="49">
        <v>1299</v>
      </c>
      <c r="F36" s="3">
        <v>48089</v>
      </c>
      <c r="G36" s="3">
        <v>32732</v>
      </c>
      <c r="H36" s="3">
        <v>15357</v>
      </c>
    </row>
    <row r="37" spans="1:8" ht="15.75" x14ac:dyDescent="0.25">
      <c r="A37" s="19"/>
      <c r="B37" s="50" t="s">
        <v>102</v>
      </c>
      <c r="C37" s="19" t="s">
        <v>37</v>
      </c>
      <c r="D37" s="3">
        <f>E37+F37</f>
        <v>163055</v>
      </c>
      <c r="E37" s="49">
        <v>14642</v>
      </c>
      <c r="F37" s="3">
        <v>148413</v>
      </c>
      <c r="G37" s="3">
        <v>28830</v>
      </c>
      <c r="H37" s="3">
        <v>119583</v>
      </c>
    </row>
    <row r="38" spans="1:8" ht="15.75" x14ac:dyDescent="0.25">
      <c r="A38" s="18">
        <v>4</v>
      </c>
      <c r="B38" s="52" t="s">
        <v>108</v>
      </c>
      <c r="C38" s="19"/>
      <c r="D38" s="3">
        <f>E38+F38</f>
        <v>0</v>
      </c>
      <c r="E38" s="20"/>
      <c r="F38" s="16"/>
      <c r="G38" s="16"/>
      <c r="H38" s="16"/>
    </row>
    <row r="39" spans="1:8" ht="15.75" x14ac:dyDescent="0.25">
      <c r="A39" s="18"/>
      <c r="B39" s="52" t="s">
        <v>109</v>
      </c>
      <c r="C39" s="19" t="s">
        <v>17</v>
      </c>
      <c r="D39" s="3">
        <f>E39+F39</f>
        <v>963</v>
      </c>
      <c r="E39" s="20">
        <v>196</v>
      </c>
      <c r="F39" s="53">
        <v>767</v>
      </c>
      <c r="G39" s="16"/>
      <c r="H39" s="16"/>
    </row>
    <row r="40" spans="1:8" ht="15.75" x14ac:dyDescent="0.25">
      <c r="A40" s="18"/>
      <c r="B40" s="2" t="s">
        <v>98</v>
      </c>
      <c r="C40" s="19" t="s">
        <v>37</v>
      </c>
      <c r="D40" s="3">
        <f>E40+F40</f>
        <v>1551728</v>
      </c>
      <c r="E40" s="49">
        <v>175132</v>
      </c>
      <c r="F40" s="54">
        <v>1376596</v>
      </c>
      <c r="G40" s="3">
        <v>155000</v>
      </c>
      <c r="H40" s="3">
        <v>1221596</v>
      </c>
    </row>
    <row r="41" spans="1:8" ht="15.75" x14ac:dyDescent="0.25">
      <c r="A41" s="18"/>
      <c r="B41" s="50" t="s">
        <v>99</v>
      </c>
      <c r="C41" s="19"/>
      <c r="D41" s="16"/>
      <c r="E41" s="20"/>
      <c r="F41" s="16"/>
      <c r="G41" s="16"/>
      <c r="H41" s="16"/>
    </row>
    <row r="42" spans="1:8" ht="15.75" x14ac:dyDescent="0.25">
      <c r="A42" s="18"/>
      <c r="B42" s="50" t="s">
        <v>100</v>
      </c>
      <c r="C42" s="19"/>
      <c r="D42" s="3">
        <f>E42+F42</f>
        <v>7764</v>
      </c>
      <c r="E42" s="49">
        <v>1654</v>
      </c>
      <c r="F42" s="3">
        <v>6110</v>
      </c>
      <c r="G42" s="16"/>
      <c r="H42" s="3">
        <v>6110</v>
      </c>
    </row>
    <row r="43" spans="1:8" ht="15.75" x14ac:dyDescent="0.25">
      <c r="A43" s="18"/>
      <c r="B43" s="50" t="s">
        <v>102</v>
      </c>
      <c r="C43" s="19"/>
      <c r="D43" s="3">
        <f>E43+F43</f>
        <v>1543964</v>
      </c>
      <c r="E43" s="49">
        <v>173478</v>
      </c>
      <c r="F43" s="3">
        <v>1370486</v>
      </c>
      <c r="G43" s="3">
        <v>155000</v>
      </c>
      <c r="H43" s="3">
        <v>1215486</v>
      </c>
    </row>
    <row r="44" spans="1:8" ht="15.75" x14ac:dyDescent="0.25">
      <c r="A44" s="18"/>
      <c r="B44" s="52" t="s">
        <v>110</v>
      </c>
      <c r="C44" s="19" t="s">
        <v>17</v>
      </c>
      <c r="D44" s="3">
        <f>E44+F44</f>
        <v>6470</v>
      </c>
      <c r="E44" s="20">
        <v>1391</v>
      </c>
      <c r="F44" s="3">
        <v>5079</v>
      </c>
      <c r="G44" s="16"/>
      <c r="H44" s="16"/>
    </row>
    <row r="45" spans="1:8" ht="15.75" x14ac:dyDescent="0.25">
      <c r="A45" s="18"/>
      <c r="B45" s="2" t="s">
        <v>98</v>
      </c>
      <c r="C45" s="19"/>
      <c r="D45" s="3">
        <f>E45+F45</f>
        <v>1563182</v>
      </c>
      <c r="E45" s="49">
        <v>368352</v>
      </c>
      <c r="F45" s="3">
        <v>1194830</v>
      </c>
      <c r="G45" s="3">
        <v>40085</v>
      </c>
      <c r="H45" s="3">
        <v>1154745</v>
      </c>
    </row>
    <row r="46" spans="1:8" ht="15.75" x14ac:dyDescent="0.25">
      <c r="A46" s="18"/>
      <c r="B46" s="50" t="s">
        <v>99</v>
      </c>
      <c r="C46" s="19"/>
      <c r="D46" s="16"/>
      <c r="E46" s="20"/>
      <c r="F46" s="16"/>
      <c r="G46" s="16"/>
      <c r="H46" s="16"/>
    </row>
    <row r="47" spans="1:8" ht="15.75" x14ac:dyDescent="0.25">
      <c r="A47" s="18"/>
      <c r="B47" s="50" t="s">
        <v>100</v>
      </c>
      <c r="C47" s="19"/>
      <c r="D47" s="3">
        <f>E47+F47</f>
        <v>72703</v>
      </c>
      <c r="E47" s="49">
        <v>1810</v>
      </c>
      <c r="F47" s="3">
        <v>70893</v>
      </c>
      <c r="G47" s="3">
        <v>11148</v>
      </c>
      <c r="H47" s="3">
        <v>59745</v>
      </c>
    </row>
    <row r="48" spans="1:8" ht="15.75" x14ac:dyDescent="0.25">
      <c r="A48" s="18"/>
      <c r="B48" s="50" t="s">
        <v>102</v>
      </c>
      <c r="C48" s="19"/>
      <c r="D48" s="3">
        <f>E48+F48</f>
        <v>1490479</v>
      </c>
      <c r="E48" s="49">
        <v>366542</v>
      </c>
      <c r="F48" s="3">
        <v>1123937</v>
      </c>
      <c r="G48" s="3">
        <v>28937</v>
      </c>
      <c r="H48" s="3">
        <v>1095000</v>
      </c>
    </row>
    <row r="49" spans="1:8" ht="47.25" customHeight="1" x14ac:dyDescent="0.25">
      <c r="A49" s="77">
        <v>5</v>
      </c>
      <c r="B49" s="76" t="s">
        <v>133</v>
      </c>
      <c r="C49" s="78"/>
      <c r="D49" s="16"/>
      <c r="E49" s="79"/>
      <c r="F49" s="80"/>
      <c r="G49" s="80"/>
      <c r="H49" s="80"/>
    </row>
    <row r="50" spans="1:8" ht="63.75" hidden="1" customHeight="1" thickBot="1" x14ac:dyDescent="0.3">
      <c r="A50" s="77"/>
      <c r="B50" s="76"/>
      <c r="C50" s="78"/>
      <c r="D50" s="16"/>
      <c r="E50" s="79"/>
      <c r="F50" s="80"/>
      <c r="G50" s="80"/>
      <c r="H50" s="80"/>
    </row>
    <row r="51" spans="1:8" ht="15.75" x14ac:dyDescent="0.25">
      <c r="A51" s="19"/>
      <c r="B51" s="2" t="s">
        <v>106</v>
      </c>
      <c r="C51" s="19" t="s">
        <v>17</v>
      </c>
      <c r="D51" s="3">
        <f>E51+F51</f>
        <v>3011</v>
      </c>
      <c r="E51" s="20">
        <v>73</v>
      </c>
      <c r="F51" s="3">
        <v>2938</v>
      </c>
      <c r="G51" s="16"/>
      <c r="H51" s="16"/>
    </row>
    <row r="52" spans="1:8" ht="15.75" x14ac:dyDescent="0.25">
      <c r="A52" s="19">
        <v>6</v>
      </c>
      <c r="B52" s="52" t="s">
        <v>111</v>
      </c>
      <c r="C52" s="19"/>
      <c r="D52" s="16"/>
      <c r="E52" s="20"/>
      <c r="F52" s="16"/>
      <c r="G52" s="16"/>
      <c r="H52" s="16"/>
    </row>
    <row r="53" spans="1:8" ht="15.75" x14ac:dyDescent="0.25">
      <c r="A53" s="19"/>
      <c r="B53" s="2" t="s">
        <v>106</v>
      </c>
      <c r="C53" s="19" t="s">
        <v>17</v>
      </c>
      <c r="D53" s="3">
        <f>E53+F53</f>
        <v>7602</v>
      </c>
      <c r="E53" s="49">
        <v>1005</v>
      </c>
      <c r="F53" s="3">
        <v>6597</v>
      </c>
      <c r="G53" s="16"/>
      <c r="H53" s="16"/>
    </row>
    <row r="54" spans="1:8" ht="15.75" x14ac:dyDescent="0.25">
      <c r="A54" s="19"/>
      <c r="B54" s="2" t="s">
        <v>98</v>
      </c>
      <c r="C54" s="19" t="s">
        <v>37</v>
      </c>
      <c r="D54" s="3">
        <f>E54+F54</f>
        <v>121308</v>
      </c>
      <c r="E54" s="49">
        <v>9255</v>
      </c>
      <c r="F54" s="3">
        <v>112053</v>
      </c>
      <c r="G54" s="3">
        <v>29114</v>
      </c>
      <c r="H54" s="3">
        <v>82939</v>
      </c>
    </row>
    <row r="55" spans="1:8" ht="15.75" x14ac:dyDescent="0.25">
      <c r="A55" s="19"/>
      <c r="B55" s="50" t="s">
        <v>99</v>
      </c>
      <c r="C55" s="19"/>
      <c r="D55" s="16"/>
      <c r="E55" s="20"/>
      <c r="F55" s="16"/>
      <c r="G55" s="16"/>
      <c r="H55" s="16"/>
    </row>
    <row r="56" spans="1:8" ht="15.75" x14ac:dyDescent="0.25">
      <c r="A56" s="19"/>
      <c r="B56" s="50" t="s">
        <v>112</v>
      </c>
      <c r="C56" s="19" t="s">
        <v>37</v>
      </c>
      <c r="D56" s="3">
        <f>E56+F56</f>
        <v>6434</v>
      </c>
      <c r="E56" s="20">
        <v>863</v>
      </c>
      <c r="F56" s="3">
        <v>5571</v>
      </c>
      <c r="G56" s="3">
        <v>2369</v>
      </c>
      <c r="H56" s="3">
        <v>3202</v>
      </c>
    </row>
    <row r="57" spans="1:8" ht="15.75" x14ac:dyDescent="0.25">
      <c r="A57" s="19"/>
      <c r="B57" s="50" t="s">
        <v>102</v>
      </c>
      <c r="C57" s="19" t="s">
        <v>37</v>
      </c>
      <c r="D57" s="3">
        <f>E57+F57</f>
        <v>114874</v>
      </c>
      <c r="E57" s="49">
        <v>8392</v>
      </c>
      <c r="F57" s="3">
        <v>106482</v>
      </c>
      <c r="G57" s="3">
        <v>26745</v>
      </c>
      <c r="H57" s="3">
        <v>79737</v>
      </c>
    </row>
    <row r="58" spans="1:8" ht="31.5" x14ac:dyDescent="0.25">
      <c r="A58" s="25" t="s">
        <v>47</v>
      </c>
      <c r="B58" s="17" t="s">
        <v>113</v>
      </c>
      <c r="C58" s="19"/>
      <c r="D58" s="16"/>
      <c r="E58" s="20"/>
      <c r="F58" s="16"/>
      <c r="G58" s="16"/>
      <c r="H58" s="16"/>
    </row>
    <row r="59" spans="1:8" ht="15.75" x14ac:dyDescent="0.25">
      <c r="A59" s="25">
        <v>1</v>
      </c>
      <c r="B59" s="17" t="s">
        <v>114</v>
      </c>
      <c r="C59" s="19"/>
      <c r="D59" s="16"/>
      <c r="E59" s="20"/>
      <c r="F59" s="16"/>
      <c r="G59" s="16"/>
      <c r="H59" s="16"/>
    </row>
    <row r="60" spans="1:8" ht="15.75" x14ac:dyDescent="0.25">
      <c r="A60" s="19"/>
      <c r="B60" s="2" t="s">
        <v>106</v>
      </c>
      <c r="C60" s="19" t="s">
        <v>17</v>
      </c>
      <c r="D60" s="3">
        <f>E60+F60</f>
        <v>2209</v>
      </c>
      <c r="E60" s="20">
        <v>66</v>
      </c>
      <c r="F60" s="3">
        <v>2143</v>
      </c>
      <c r="G60" s="16"/>
      <c r="H60" s="16"/>
    </row>
    <row r="61" spans="1:8" ht="15.75" x14ac:dyDescent="0.25">
      <c r="A61" s="18"/>
      <c r="B61" s="2" t="s">
        <v>98</v>
      </c>
      <c r="C61" s="19" t="s">
        <v>37</v>
      </c>
      <c r="D61" s="3">
        <f>E61+F61</f>
        <v>2115129</v>
      </c>
      <c r="E61" s="49">
        <v>28375</v>
      </c>
      <c r="F61" s="3">
        <v>2086754</v>
      </c>
      <c r="G61" s="3">
        <v>1284574</v>
      </c>
      <c r="H61" s="3">
        <v>802180</v>
      </c>
    </row>
    <row r="62" spans="1:8" ht="15.75" x14ac:dyDescent="0.25">
      <c r="A62" s="18"/>
      <c r="B62" s="50" t="s">
        <v>99</v>
      </c>
      <c r="C62" s="19"/>
      <c r="D62" s="16"/>
      <c r="E62" s="20"/>
      <c r="F62" s="16"/>
      <c r="G62" s="16"/>
      <c r="H62" s="16"/>
    </row>
    <row r="63" spans="1:8" ht="15.75" x14ac:dyDescent="0.25">
      <c r="A63" s="18"/>
      <c r="B63" s="50" t="s">
        <v>100</v>
      </c>
      <c r="C63" s="19" t="s">
        <v>37</v>
      </c>
      <c r="D63" s="3">
        <f>E63+F63</f>
        <v>1365704</v>
      </c>
      <c r="E63" s="49">
        <v>2020</v>
      </c>
      <c r="F63" s="3">
        <v>1363684</v>
      </c>
      <c r="G63" s="3">
        <v>876514</v>
      </c>
      <c r="H63" s="3">
        <v>487170</v>
      </c>
    </row>
    <row r="64" spans="1:8" ht="15.75" x14ac:dyDescent="0.25">
      <c r="A64" s="18"/>
      <c r="B64" s="50" t="s">
        <v>102</v>
      </c>
      <c r="C64" s="19" t="s">
        <v>37</v>
      </c>
      <c r="D64" s="3">
        <f>E64+F64</f>
        <v>749425</v>
      </c>
      <c r="E64" s="49">
        <v>26355</v>
      </c>
      <c r="F64" s="3">
        <v>723070</v>
      </c>
      <c r="G64" s="3">
        <v>408060</v>
      </c>
      <c r="H64" s="3">
        <v>315010</v>
      </c>
    </row>
    <row r="65" spans="1:8" ht="15.75" x14ac:dyDescent="0.25">
      <c r="A65" s="18">
        <v>2</v>
      </c>
      <c r="B65" s="17" t="s">
        <v>115</v>
      </c>
      <c r="C65" s="19"/>
      <c r="D65" s="16"/>
      <c r="E65" s="20"/>
      <c r="F65" s="16"/>
      <c r="G65" s="16"/>
      <c r="H65" s="16"/>
    </row>
    <row r="66" spans="1:8" ht="15.75" x14ac:dyDescent="0.25">
      <c r="A66" s="18"/>
      <c r="B66" s="17" t="s">
        <v>116</v>
      </c>
      <c r="C66" s="19" t="s">
        <v>17</v>
      </c>
      <c r="D66" s="3">
        <f t="shared" ref="D66:D71" si="0">E66+F66</f>
        <v>587</v>
      </c>
      <c r="E66" s="20">
        <v>117</v>
      </c>
      <c r="F66" s="16">
        <v>470</v>
      </c>
      <c r="G66" s="16"/>
      <c r="H66" s="16"/>
    </row>
    <row r="67" spans="1:8" ht="15.75" x14ac:dyDescent="0.25">
      <c r="A67" s="18"/>
      <c r="B67" s="51" t="s">
        <v>117</v>
      </c>
      <c r="C67" s="19" t="s">
        <v>118</v>
      </c>
      <c r="D67" s="3">
        <f t="shared" si="0"/>
        <v>24386418</v>
      </c>
      <c r="E67" s="49">
        <v>4624575</v>
      </c>
      <c r="F67" s="3">
        <v>19761843</v>
      </c>
      <c r="G67" s="16"/>
      <c r="H67" s="16"/>
    </row>
    <row r="68" spans="1:8" ht="15.75" x14ac:dyDescent="0.25">
      <c r="A68" s="18"/>
      <c r="B68" s="17" t="s">
        <v>119</v>
      </c>
      <c r="C68" s="19" t="s">
        <v>17</v>
      </c>
      <c r="D68" s="3">
        <f t="shared" si="0"/>
        <v>2050</v>
      </c>
      <c r="E68" s="20">
        <v>139</v>
      </c>
      <c r="F68" s="3">
        <v>1911</v>
      </c>
      <c r="G68" s="16"/>
      <c r="H68" s="16"/>
    </row>
    <row r="69" spans="1:8" ht="15.75" x14ac:dyDescent="0.25">
      <c r="A69" s="18"/>
      <c r="B69" s="51" t="s">
        <v>120</v>
      </c>
      <c r="C69" s="19" t="s">
        <v>118</v>
      </c>
      <c r="D69" s="3">
        <f t="shared" si="0"/>
        <v>10783730</v>
      </c>
      <c r="E69" s="49">
        <v>3248985</v>
      </c>
      <c r="F69" s="3">
        <v>7534745</v>
      </c>
      <c r="G69" s="16"/>
      <c r="H69" s="16"/>
    </row>
    <row r="70" spans="1:8" ht="15.75" x14ac:dyDescent="0.25">
      <c r="A70" s="18"/>
      <c r="B70" s="51" t="s">
        <v>121</v>
      </c>
      <c r="C70" s="19" t="s">
        <v>17</v>
      </c>
      <c r="D70" s="3">
        <f t="shared" si="0"/>
        <v>75</v>
      </c>
      <c r="E70" s="20">
        <v>20</v>
      </c>
      <c r="F70" s="16">
        <v>55</v>
      </c>
      <c r="G70" s="16"/>
      <c r="H70" s="16"/>
    </row>
    <row r="71" spans="1:8" ht="15.75" x14ac:dyDescent="0.25">
      <c r="A71" s="18"/>
      <c r="B71" s="51" t="s">
        <v>122</v>
      </c>
      <c r="C71" s="19" t="s">
        <v>37</v>
      </c>
      <c r="D71" s="3">
        <f t="shared" si="0"/>
        <v>181</v>
      </c>
      <c r="E71" s="20">
        <v>181</v>
      </c>
      <c r="F71" s="16"/>
      <c r="G71" s="16"/>
      <c r="H71" s="3">
        <v>1084</v>
      </c>
    </row>
    <row r="72" spans="1:8" ht="15.75" x14ac:dyDescent="0.25">
      <c r="A72" s="18">
        <v>3</v>
      </c>
      <c r="B72" s="17" t="s">
        <v>123</v>
      </c>
      <c r="C72" s="19"/>
      <c r="D72" s="16"/>
      <c r="E72" s="20"/>
      <c r="F72" s="16"/>
      <c r="G72" s="16"/>
      <c r="H72" s="16"/>
    </row>
    <row r="73" spans="1:8" ht="15.75" x14ac:dyDescent="0.25">
      <c r="A73" s="18"/>
      <c r="B73" s="17" t="s">
        <v>124</v>
      </c>
      <c r="C73" s="19" t="s">
        <v>17</v>
      </c>
      <c r="D73" s="3">
        <f>E73+F73</f>
        <v>1227</v>
      </c>
      <c r="E73" s="20">
        <v>181</v>
      </c>
      <c r="F73" s="3">
        <v>1046</v>
      </c>
      <c r="G73" s="16"/>
      <c r="H73" s="16"/>
    </row>
    <row r="74" spans="1:8" ht="15.75" x14ac:dyDescent="0.25">
      <c r="A74" s="18"/>
      <c r="B74" s="51" t="s">
        <v>125</v>
      </c>
      <c r="C74" s="19" t="s">
        <v>37</v>
      </c>
      <c r="D74" s="3">
        <f>E74+F74</f>
        <v>655407</v>
      </c>
      <c r="E74" s="49">
        <v>62298</v>
      </c>
      <c r="F74" s="3">
        <v>593109</v>
      </c>
      <c r="G74" s="16"/>
      <c r="H74" s="16"/>
    </row>
    <row r="75" spans="1:8" ht="15.75" x14ac:dyDescent="0.25">
      <c r="A75" s="18"/>
      <c r="B75" s="55" t="s">
        <v>99</v>
      </c>
      <c r="C75" s="19"/>
      <c r="D75" s="16"/>
      <c r="E75" s="20"/>
      <c r="F75" s="16"/>
      <c r="G75" s="16"/>
      <c r="H75" s="16"/>
    </row>
    <row r="76" spans="1:8" ht="15.75" x14ac:dyDescent="0.25">
      <c r="A76" s="18"/>
      <c r="B76" s="55" t="s">
        <v>100</v>
      </c>
      <c r="C76" s="19"/>
      <c r="D76" s="3">
        <f>E76+F76</f>
        <v>1011</v>
      </c>
      <c r="E76" s="49">
        <v>1011</v>
      </c>
      <c r="F76" s="16"/>
      <c r="G76" s="16"/>
      <c r="H76" s="16"/>
    </row>
    <row r="77" spans="1:8" ht="15.75" x14ac:dyDescent="0.25">
      <c r="A77" s="56"/>
      <c r="B77" s="55" t="s">
        <v>102</v>
      </c>
      <c r="C77" s="19"/>
      <c r="D77" s="3">
        <f>E77+F77</f>
        <v>61287</v>
      </c>
      <c r="E77" s="49">
        <v>61287</v>
      </c>
      <c r="F77" s="16"/>
      <c r="G77" s="16"/>
      <c r="H77" s="16"/>
    </row>
    <row r="78" spans="1:8" ht="15.75" x14ac:dyDescent="0.25">
      <c r="A78" s="18"/>
      <c r="B78" s="50" t="s">
        <v>126</v>
      </c>
      <c r="C78" s="19" t="s">
        <v>17</v>
      </c>
      <c r="D78" s="3">
        <f>E78+F78</f>
        <v>715</v>
      </c>
      <c r="E78" s="20">
        <v>18</v>
      </c>
      <c r="F78" s="16">
        <v>697</v>
      </c>
      <c r="G78" s="16"/>
      <c r="H78" s="16"/>
    </row>
    <row r="79" spans="1:8" ht="15.75" x14ac:dyDescent="0.25">
      <c r="A79" s="18"/>
      <c r="B79" s="2" t="s">
        <v>127</v>
      </c>
      <c r="C79" s="19" t="s">
        <v>37</v>
      </c>
      <c r="D79" s="3">
        <f>E79+F79</f>
        <v>72287</v>
      </c>
      <c r="E79" s="49">
        <v>1642</v>
      </c>
      <c r="F79" s="3">
        <v>70645</v>
      </c>
      <c r="G79" s="3">
        <v>3700</v>
      </c>
      <c r="H79" s="3">
        <v>66945</v>
      </c>
    </row>
    <row r="80" spans="1:8" ht="15.75" x14ac:dyDescent="0.25">
      <c r="A80" s="18"/>
      <c r="B80" s="50" t="s">
        <v>99</v>
      </c>
      <c r="C80" s="19"/>
      <c r="D80" s="16"/>
      <c r="E80" s="20"/>
      <c r="F80" s="16"/>
      <c r="G80" s="16"/>
      <c r="H80" s="16"/>
    </row>
    <row r="81" spans="1:8" ht="15.75" x14ac:dyDescent="0.25">
      <c r="A81" s="18"/>
      <c r="B81" s="50" t="s">
        <v>100</v>
      </c>
      <c r="C81" s="19" t="s">
        <v>37</v>
      </c>
      <c r="D81" s="3">
        <f>E81+F81</f>
        <v>5609</v>
      </c>
      <c r="E81" s="20">
        <v>366</v>
      </c>
      <c r="F81" s="3">
        <v>5243</v>
      </c>
      <c r="G81" s="16"/>
      <c r="H81" s="3">
        <v>5243</v>
      </c>
    </row>
    <row r="82" spans="1:8" ht="15.75" x14ac:dyDescent="0.25">
      <c r="A82" s="18"/>
      <c r="B82" s="50" t="s">
        <v>102</v>
      </c>
      <c r="C82" s="19" t="s">
        <v>37</v>
      </c>
      <c r="D82" s="3">
        <f>E82+F82</f>
        <v>66678</v>
      </c>
      <c r="E82" s="49">
        <v>1276</v>
      </c>
      <c r="F82" s="3">
        <v>65402</v>
      </c>
      <c r="G82" s="3">
        <v>3700</v>
      </c>
      <c r="H82" s="3">
        <v>61702</v>
      </c>
    </row>
    <row r="83" spans="1:8" ht="15.75" x14ac:dyDescent="0.25">
      <c r="A83" s="18" t="s">
        <v>128</v>
      </c>
      <c r="B83" s="52" t="s">
        <v>129</v>
      </c>
      <c r="C83" s="18" t="s">
        <v>17</v>
      </c>
      <c r="D83" s="3">
        <f>E83+F83</f>
        <v>521</v>
      </c>
      <c r="E83" s="20">
        <v>13</v>
      </c>
      <c r="F83" s="16">
        <v>508</v>
      </c>
      <c r="G83" s="16"/>
      <c r="H83" s="16"/>
    </row>
    <row r="84" spans="1:8" ht="15.75" x14ac:dyDescent="0.25">
      <c r="A84" s="18"/>
      <c r="B84" s="2" t="s">
        <v>130</v>
      </c>
      <c r="C84" s="19" t="s">
        <v>37</v>
      </c>
      <c r="D84" s="3">
        <f>E84+F84</f>
        <v>206269</v>
      </c>
      <c r="E84" s="20">
        <v>171</v>
      </c>
      <c r="F84" s="3">
        <v>206098</v>
      </c>
      <c r="G84" s="3">
        <v>21313</v>
      </c>
      <c r="H84" s="3">
        <v>184785</v>
      </c>
    </row>
    <row r="85" spans="1:8" ht="15.75" x14ac:dyDescent="0.25">
      <c r="A85" s="18"/>
      <c r="B85" s="50" t="s">
        <v>99</v>
      </c>
      <c r="C85" s="19"/>
      <c r="D85" s="16"/>
      <c r="E85" s="20"/>
      <c r="F85" s="16"/>
      <c r="G85" s="16"/>
      <c r="H85" s="16"/>
    </row>
    <row r="86" spans="1:8" ht="15.75" x14ac:dyDescent="0.25">
      <c r="A86" s="18"/>
      <c r="B86" s="50" t="s">
        <v>100</v>
      </c>
      <c r="C86" s="19" t="s">
        <v>37</v>
      </c>
      <c r="D86" s="3">
        <f>E86+F86</f>
        <v>130356</v>
      </c>
      <c r="E86" s="20">
        <v>0</v>
      </c>
      <c r="F86" s="3">
        <v>130356</v>
      </c>
      <c r="G86" s="3">
        <v>18656</v>
      </c>
      <c r="H86" s="3">
        <v>111700</v>
      </c>
    </row>
    <row r="87" spans="1:8" ht="15.75" x14ac:dyDescent="0.25">
      <c r="A87" s="18"/>
      <c r="B87" s="50" t="s">
        <v>102</v>
      </c>
      <c r="C87" s="19" t="s">
        <v>37</v>
      </c>
      <c r="D87" s="3">
        <f>E87+F87</f>
        <v>75913</v>
      </c>
      <c r="E87" s="20">
        <v>171</v>
      </c>
      <c r="F87" s="3">
        <v>75742</v>
      </c>
      <c r="G87" s="3">
        <v>2657</v>
      </c>
      <c r="H87" s="3">
        <v>73085</v>
      </c>
    </row>
    <row r="88" spans="1:8" ht="15.75" x14ac:dyDescent="0.25">
      <c r="A88" s="18">
        <v>5</v>
      </c>
      <c r="B88" s="52" t="s">
        <v>131</v>
      </c>
      <c r="C88" s="19"/>
      <c r="D88" s="16"/>
      <c r="E88" s="20"/>
      <c r="F88" s="16"/>
      <c r="G88" s="16"/>
      <c r="H88" s="16"/>
    </row>
    <row r="89" spans="1:8" ht="15.75" x14ac:dyDescent="0.25">
      <c r="A89" s="18"/>
      <c r="B89" s="2" t="s">
        <v>106</v>
      </c>
      <c r="C89" s="19" t="s">
        <v>17</v>
      </c>
      <c r="D89" s="3">
        <f>E89+F89</f>
        <v>1617</v>
      </c>
      <c r="E89" s="20">
        <v>17</v>
      </c>
      <c r="F89" s="3">
        <v>1600</v>
      </c>
      <c r="G89" s="16"/>
      <c r="H89" s="16"/>
    </row>
    <row r="90" spans="1:8" ht="15.75" x14ac:dyDescent="0.25">
      <c r="A90" s="18"/>
      <c r="B90" s="2" t="s">
        <v>132</v>
      </c>
      <c r="C90" s="19" t="s">
        <v>37</v>
      </c>
      <c r="D90" s="3">
        <f>E90+F90</f>
        <v>399570</v>
      </c>
      <c r="E90" s="49">
        <v>1805</v>
      </c>
      <c r="F90" s="3">
        <v>397765</v>
      </c>
      <c r="G90" s="3">
        <v>27072</v>
      </c>
      <c r="H90" s="3">
        <v>370693</v>
      </c>
    </row>
    <row r="91" spans="1:8" ht="15.75" x14ac:dyDescent="0.25">
      <c r="A91" s="18"/>
      <c r="B91" s="50" t="s">
        <v>99</v>
      </c>
      <c r="C91" s="19"/>
      <c r="D91" s="16"/>
      <c r="E91" s="20"/>
      <c r="F91" s="16"/>
      <c r="G91" s="16"/>
      <c r="H91" s="16"/>
    </row>
    <row r="92" spans="1:8" ht="15.75" x14ac:dyDescent="0.25">
      <c r="A92" s="18"/>
      <c r="B92" s="50" t="s">
        <v>100</v>
      </c>
      <c r="C92" s="19" t="s">
        <v>37</v>
      </c>
      <c r="D92" s="3">
        <f>E92+F92</f>
        <v>373017</v>
      </c>
      <c r="E92" s="20">
        <v>0</v>
      </c>
      <c r="F92" s="3">
        <v>373017</v>
      </c>
      <c r="G92" s="3">
        <v>24902</v>
      </c>
      <c r="H92" s="3">
        <v>348115</v>
      </c>
    </row>
    <row r="93" spans="1:8" ht="15.75" x14ac:dyDescent="0.25">
      <c r="A93" s="18"/>
      <c r="B93" s="50" t="s">
        <v>102</v>
      </c>
      <c r="C93" s="19" t="s">
        <v>37</v>
      </c>
      <c r="D93" s="3">
        <f>E93+F93</f>
        <v>26553</v>
      </c>
      <c r="E93" s="49">
        <v>1805</v>
      </c>
      <c r="F93" s="3">
        <v>24748</v>
      </c>
      <c r="G93" s="3">
        <v>2170</v>
      </c>
      <c r="H93" s="3">
        <v>22578</v>
      </c>
    </row>
  </sheetData>
  <mergeCells count="17">
    <mergeCell ref="H49:H50"/>
    <mergeCell ref="A2:H2"/>
    <mergeCell ref="A3:H3"/>
    <mergeCell ref="A4:H4"/>
    <mergeCell ref="B49:B50"/>
    <mergeCell ref="A49:A50"/>
    <mergeCell ref="C49:C50"/>
    <mergeCell ref="E49:E50"/>
    <mergeCell ref="F49:F50"/>
    <mergeCell ref="G49:G50"/>
    <mergeCell ref="A7:A8"/>
    <mergeCell ref="B7:B8"/>
    <mergeCell ref="C7:C8"/>
    <mergeCell ref="D7:D8"/>
    <mergeCell ref="E7:E8"/>
    <mergeCell ref="F7:H7"/>
    <mergeCell ref="A5:H5"/>
  </mergeCells>
  <pageMargins left="0.34" right="0.17" top="0.66" bottom="0.35" header="0.65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P3 Chi tieu co ban</vt:lpstr>
      <vt:lpstr>P4 Phan loai</vt:lpstr>
      <vt:lpstr>P5 CS hỗ trợ</vt:lpstr>
      <vt:lpstr>'P3 Chi tieu co ban'!Print_Area</vt:lpstr>
      <vt:lpstr>'P4 Phan loai'!Print_Area</vt:lpstr>
      <vt:lpstr>'P3 Chi tieu co ban'!Print_Titles</vt:lpstr>
      <vt:lpstr>'P5 CS hỗ trợ'!Print_Titles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2021-08-25T11:47:10Z</cp:lastPrinted>
  <dcterms:created xsi:type="dcterms:W3CDTF">2021-06-24T09:50:50Z</dcterms:created>
  <dcterms:modified xsi:type="dcterms:W3CDTF">2021-08-25T11:47:10Z</dcterms:modified>
</cp:coreProperties>
</file>